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Р\ВОСПИТАТЕЛЬНАЯ РАБОТА\ПИТАНИЕ\2024-2025 питание\Продуктовые наборы\202503\Состав набора март\"/>
    </mc:Choice>
  </mc:AlternateContent>
  <xr:revisionPtr revIDLastSave="0" documentId="13_ncr:1_{7571C6D4-47ED-4D71-8964-4F0349BA4931}" xr6:coauthVersionLast="45" xr6:coauthVersionMax="45" xr10:uidLastSave="{00000000-0000-0000-0000-000000000000}"/>
  <bookViews>
    <workbookView xWindow="-120" yWindow="-120" windowWidth="29040" windowHeight="15990" tabRatio="848" firstSheet="1" activeTab="3" xr2:uid="{00000000-000D-0000-FFFF-FFFF00000000}"/>
  </bookViews>
  <sheets>
    <sheet name="1-4 обыч (20 дн) " sheetId="44" r:id="rId1"/>
    <sheet name="1-4 ОВЗ - (20 дн) " sheetId="45" r:id="rId2"/>
    <sheet name="1-4 льгота (20 дн)" sheetId="46" r:id="rId3"/>
    <sheet name="5-11 льгота (20 дн)" sheetId="47" r:id="rId4"/>
    <sheet name="5-11 ОВЗ- (20 дн)" sheetId="48" r:id="rId5"/>
    <sheet name="ВСЕГО (20 дн)" sheetId="36" r:id="rId6"/>
  </sheets>
  <definedNames>
    <definedName name="_xlnm.Print_Area" localSheetId="2">'1-4 льгота (20 дн)'!$A$1:$P$21</definedName>
    <definedName name="_xlnm.Print_Area" localSheetId="0">'1-4 обыч (20 дн) '!$A$1:$P$21</definedName>
    <definedName name="_xlnm.Print_Area" localSheetId="1">'1-4 ОВЗ - (20 дн) '!$A$1:$P$21</definedName>
    <definedName name="_xlnm.Print_Area" localSheetId="3">'5-11 льгота (20 дн)'!$A$1:$P$21</definedName>
    <definedName name="_xlnm.Print_Area" localSheetId="4">'5-11 ОВЗ- (20 дн)'!$A$1:$P$21</definedName>
    <definedName name="_xlnm.Print_Area" localSheetId="5">'ВСЕГО (20 дн)'!$A$1:$J$21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2" i="47" l="1"/>
  <c r="P22" i="47"/>
  <c r="L22" i="47"/>
  <c r="K11" i="47"/>
  <c r="K12" i="47"/>
  <c r="K13" i="47"/>
  <c r="K14" i="47"/>
  <c r="K15" i="47"/>
  <c r="K16" i="47"/>
  <c r="K17" i="47"/>
  <c r="K18" i="47"/>
  <c r="K19" i="47"/>
  <c r="K20" i="47"/>
  <c r="K10" i="47"/>
  <c r="T22" i="46"/>
  <c r="P22" i="46"/>
  <c r="L22" i="46"/>
  <c r="K11" i="46"/>
  <c r="K12" i="46"/>
  <c r="K13" i="46"/>
  <c r="K14" i="46"/>
  <c r="K15" i="46"/>
  <c r="K16" i="46"/>
  <c r="K17" i="46"/>
  <c r="K18" i="46"/>
  <c r="K19" i="46"/>
  <c r="K20" i="46"/>
  <c r="K10" i="46"/>
  <c r="H22" i="46"/>
  <c r="G11" i="46"/>
  <c r="G12" i="46"/>
  <c r="G13" i="46"/>
  <c r="G14" i="46"/>
  <c r="G15" i="46"/>
  <c r="G16" i="46"/>
  <c r="G17" i="46"/>
  <c r="G18" i="46"/>
  <c r="G19" i="46"/>
  <c r="G20" i="46"/>
  <c r="G10" i="46"/>
  <c r="U22" i="44"/>
  <c r="P22" i="44"/>
  <c r="L22" i="44"/>
  <c r="K11" i="44"/>
  <c r="K12" i="44"/>
  <c r="K13" i="44"/>
  <c r="K14" i="44"/>
  <c r="K15" i="44"/>
  <c r="K16" i="44"/>
  <c r="K17" i="44"/>
  <c r="K18" i="44"/>
  <c r="K19" i="44"/>
  <c r="K20" i="44"/>
  <c r="K10" i="44"/>
  <c r="H22" i="44"/>
  <c r="G11" i="44"/>
  <c r="G12" i="44"/>
  <c r="G13" i="44"/>
  <c r="G14" i="44"/>
  <c r="G15" i="44"/>
  <c r="G16" i="44"/>
  <c r="G17" i="44"/>
  <c r="G18" i="44"/>
  <c r="G19" i="44"/>
  <c r="G20" i="44"/>
  <c r="G10" i="44"/>
  <c r="U22" i="48" l="1"/>
  <c r="P22" i="48"/>
  <c r="L22" i="48"/>
  <c r="K11" i="48"/>
  <c r="K12" i="48"/>
  <c r="K13" i="48"/>
  <c r="K14" i="48"/>
  <c r="K15" i="48"/>
  <c r="K16" i="48"/>
  <c r="K17" i="48"/>
  <c r="K18" i="48"/>
  <c r="K19" i="48"/>
  <c r="K20" i="48"/>
  <c r="K10" i="48"/>
  <c r="U22" i="45"/>
  <c r="P22" i="45"/>
  <c r="L22" i="45"/>
  <c r="K11" i="45"/>
  <c r="K12" i="45"/>
  <c r="K13" i="45"/>
  <c r="K14" i="45"/>
  <c r="K15" i="45"/>
  <c r="K16" i="45"/>
  <c r="K17" i="45"/>
  <c r="K18" i="45"/>
  <c r="K19" i="45"/>
  <c r="K20" i="45"/>
  <c r="K10" i="45"/>
  <c r="H22" i="45"/>
  <c r="G11" i="45"/>
  <c r="G12" i="45"/>
  <c r="G13" i="45"/>
  <c r="G14" i="45"/>
  <c r="G15" i="45"/>
  <c r="G16" i="45"/>
  <c r="G17" i="45"/>
  <c r="G18" i="45"/>
  <c r="G19" i="45"/>
  <c r="G20" i="45"/>
  <c r="G10" i="45"/>
  <c r="B3" i="45" l="1"/>
  <c r="B3" i="46" s="1"/>
  <c r="B3" i="47" s="1"/>
  <c r="B3" i="48" s="1"/>
  <c r="L10" i="48" l="1"/>
  <c r="F12" i="48" l="1"/>
  <c r="F13" i="48"/>
  <c r="F14" i="48"/>
  <c r="F12" i="47"/>
  <c r="F13" i="47"/>
  <c r="F14" i="47"/>
  <c r="F12" i="46"/>
  <c r="F13" i="46"/>
  <c r="F14" i="46"/>
  <c r="F12" i="45"/>
  <c r="F13" i="45"/>
  <c r="F14" i="45"/>
  <c r="F12" i="44"/>
  <c r="F13" i="44"/>
  <c r="F14" i="44"/>
  <c r="F22" i="44" l="1"/>
  <c r="J22" i="48" l="1"/>
  <c r="L19" i="48"/>
  <c r="J22" i="47"/>
  <c r="N22" i="46"/>
  <c r="J22" i="46"/>
  <c r="F22" i="46"/>
  <c r="N22" i="45"/>
  <c r="J22" i="45"/>
  <c r="F22" i="45"/>
  <c r="H7" i="36" l="1"/>
  <c r="C8" i="36" s="1"/>
  <c r="J22" i="36" l="1"/>
  <c r="G11" i="36"/>
  <c r="G12" i="36"/>
  <c r="G15" i="36"/>
  <c r="G17" i="36"/>
  <c r="G18" i="36"/>
  <c r="G16" i="36" l="1"/>
  <c r="H22" i="36"/>
  <c r="G10" i="36"/>
  <c r="G14" i="36"/>
  <c r="G20" i="36"/>
  <c r="G19" i="36"/>
  <c r="G13" i="36"/>
  <c r="M14" i="44"/>
  <c r="T14" i="44" s="1"/>
  <c r="M14" i="45"/>
  <c r="T14" i="45" s="1"/>
  <c r="M14" i="46"/>
  <c r="S14" i="46" s="1"/>
  <c r="M14" i="47"/>
  <c r="T14" i="47" s="1"/>
  <c r="M14" i="48"/>
  <c r="T14" i="48" s="1"/>
  <c r="J14" i="44"/>
  <c r="L14" i="44"/>
  <c r="F15" i="44"/>
  <c r="H15" i="44"/>
  <c r="J15" i="44"/>
  <c r="L15" i="44"/>
  <c r="F16" i="44"/>
  <c r="H16" i="44"/>
  <c r="J16" i="44"/>
  <c r="L16" i="44"/>
  <c r="F17" i="44"/>
  <c r="H17" i="44"/>
  <c r="J17" i="44"/>
  <c r="L17" i="44"/>
  <c r="H14" i="45"/>
  <c r="J14" i="45"/>
  <c r="F15" i="45"/>
  <c r="H15" i="45"/>
  <c r="J15" i="45"/>
  <c r="L15" i="45"/>
  <c r="F16" i="45"/>
  <c r="H16" i="45"/>
  <c r="J16" i="45"/>
  <c r="L16" i="45"/>
  <c r="F17" i="45"/>
  <c r="H17" i="45"/>
  <c r="J17" i="45"/>
  <c r="L17" i="45"/>
  <c r="J14" i="46"/>
  <c r="L14" i="46"/>
  <c r="F15" i="46"/>
  <c r="H15" i="46"/>
  <c r="J15" i="46"/>
  <c r="L15" i="46"/>
  <c r="F16" i="46"/>
  <c r="H16" i="46"/>
  <c r="J16" i="46"/>
  <c r="L16" i="46"/>
  <c r="F17" i="46"/>
  <c r="H17" i="46"/>
  <c r="J17" i="46"/>
  <c r="L17" i="46"/>
  <c r="G14" i="47"/>
  <c r="H14" i="47" s="1"/>
  <c r="J14" i="47"/>
  <c r="L14" i="47"/>
  <c r="F15" i="47"/>
  <c r="G15" i="47"/>
  <c r="H15" i="47" s="1"/>
  <c r="J15" i="47"/>
  <c r="L15" i="47"/>
  <c r="F16" i="47"/>
  <c r="G16" i="47"/>
  <c r="H16" i="47" s="1"/>
  <c r="J16" i="47"/>
  <c r="L16" i="47"/>
  <c r="F17" i="47"/>
  <c r="G17" i="47"/>
  <c r="H17" i="47" s="1"/>
  <c r="J17" i="47"/>
  <c r="L17" i="47"/>
  <c r="G14" i="48"/>
  <c r="H14" i="48" s="1"/>
  <c r="J14" i="48"/>
  <c r="F15" i="48"/>
  <c r="G15" i="48"/>
  <c r="H15" i="48" s="1"/>
  <c r="J15" i="48"/>
  <c r="L15" i="48"/>
  <c r="F16" i="48"/>
  <c r="G16" i="48"/>
  <c r="H16" i="48" s="1"/>
  <c r="J16" i="48"/>
  <c r="L16" i="48"/>
  <c r="F17" i="48"/>
  <c r="G17" i="48"/>
  <c r="H17" i="48" s="1"/>
  <c r="J17" i="48"/>
  <c r="L17" i="48"/>
  <c r="Q14" i="47" l="1"/>
  <c r="R14" i="47" s="1"/>
  <c r="T14" i="46"/>
  <c r="Q14" i="45"/>
  <c r="R14" i="45" s="1"/>
  <c r="E14" i="36"/>
  <c r="U14" i="44"/>
  <c r="Q14" i="48"/>
  <c r="R14" i="48" s="1"/>
  <c r="E17" i="36"/>
  <c r="H17" i="36"/>
  <c r="H15" i="36"/>
  <c r="E15" i="36"/>
  <c r="F17" i="36"/>
  <c r="F15" i="36"/>
  <c r="E16" i="36"/>
  <c r="H16" i="36"/>
  <c r="F16" i="36"/>
  <c r="U14" i="48"/>
  <c r="U14" i="45"/>
  <c r="U14" i="47"/>
  <c r="O14" i="48"/>
  <c r="R14" i="44"/>
  <c r="N14" i="48"/>
  <c r="N14" i="47"/>
  <c r="O14" i="46"/>
  <c r="N14" i="46"/>
  <c r="O14" i="44"/>
  <c r="N14" i="44"/>
  <c r="P14" i="47"/>
  <c r="L14" i="48"/>
  <c r="P14" i="48" s="1"/>
  <c r="H14" i="44"/>
  <c r="O14" i="47"/>
  <c r="H14" i="46"/>
  <c r="P14" i="46" s="1"/>
  <c r="N14" i="45"/>
  <c r="O14" i="45"/>
  <c r="L14" i="45"/>
  <c r="H22" i="48"/>
  <c r="M20" i="48"/>
  <c r="T20" i="48" s="1"/>
  <c r="J20" i="48"/>
  <c r="G20" i="48"/>
  <c r="H20" i="48" s="1"/>
  <c r="F20" i="48"/>
  <c r="M19" i="48"/>
  <c r="T19" i="48" s="1"/>
  <c r="J19" i="48"/>
  <c r="G19" i="48"/>
  <c r="H19" i="48" s="1"/>
  <c r="F19" i="48"/>
  <c r="M18" i="48"/>
  <c r="T18" i="48" s="1"/>
  <c r="L18" i="48"/>
  <c r="J18" i="48"/>
  <c r="G18" i="48"/>
  <c r="H18" i="48" s="1"/>
  <c r="F18" i="48"/>
  <c r="M17" i="48"/>
  <c r="T17" i="48" s="1"/>
  <c r="M16" i="48"/>
  <c r="T16" i="48" s="1"/>
  <c r="M15" i="48"/>
  <c r="T15" i="48" s="1"/>
  <c r="M13" i="48"/>
  <c r="T13" i="48" s="1"/>
  <c r="J13" i="48"/>
  <c r="G13" i="48"/>
  <c r="H13" i="48" s="1"/>
  <c r="M12" i="48"/>
  <c r="T12" i="48" s="1"/>
  <c r="J12" i="48"/>
  <c r="G12" i="48"/>
  <c r="H12" i="48" s="1"/>
  <c r="M11" i="48"/>
  <c r="T11" i="48" s="1"/>
  <c r="J11" i="48"/>
  <c r="G11" i="48"/>
  <c r="H11" i="48" s="1"/>
  <c r="F11" i="48"/>
  <c r="M10" i="48"/>
  <c r="T10" i="48" s="1"/>
  <c r="J10" i="48"/>
  <c r="G10" i="48"/>
  <c r="H10" i="48" s="1"/>
  <c r="F10" i="48"/>
  <c r="H22" i="47"/>
  <c r="M20" i="47"/>
  <c r="T20" i="47" s="1"/>
  <c r="L20" i="47"/>
  <c r="J20" i="47"/>
  <c r="G20" i="47"/>
  <c r="F20" i="47"/>
  <c r="M19" i="47"/>
  <c r="T19" i="47" s="1"/>
  <c r="L19" i="47"/>
  <c r="J19" i="47"/>
  <c r="G19" i="47"/>
  <c r="F19" i="47"/>
  <c r="M18" i="47"/>
  <c r="T18" i="47" s="1"/>
  <c r="L18" i="47"/>
  <c r="J18" i="47"/>
  <c r="G18" i="47"/>
  <c r="F18" i="47"/>
  <c r="M17" i="47"/>
  <c r="T17" i="47" s="1"/>
  <c r="M16" i="47"/>
  <c r="T16" i="47" s="1"/>
  <c r="M15" i="47"/>
  <c r="T15" i="47" s="1"/>
  <c r="M13" i="47"/>
  <c r="T13" i="47" s="1"/>
  <c r="L13" i="47"/>
  <c r="J13" i="47"/>
  <c r="G13" i="47"/>
  <c r="M12" i="47"/>
  <c r="T12" i="47" s="1"/>
  <c r="J12" i="47"/>
  <c r="G12" i="47"/>
  <c r="M11" i="47"/>
  <c r="T11" i="47" s="1"/>
  <c r="L11" i="47"/>
  <c r="J11" i="47"/>
  <c r="G11" i="47"/>
  <c r="F11" i="47"/>
  <c r="M10" i="47"/>
  <c r="T10" i="47" s="1"/>
  <c r="L10" i="47"/>
  <c r="J10" i="47"/>
  <c r="G10" i="47"/>
  <c r="F10" i="47"/>
  <c r="M20" i="46"/>
  <c r="S20" i="46" s="1"/>
  <c r="L20" i="46"/>
  <c r="J20" i="46"/>
  <c r="H20" i="46"/>
  <c r="F20" i="46"/>
  <c r="M19" i="46"/>
  <c r="S19" i="46" s="1"/>
  <c r="L19" i="46"/>
  <c r="J19" i="46"/>
  <c r="H19" i="46"/>
  <c r="F19" i="46"/>
  <c r="M18" i="46"/>
  <c r="S18" i="46" s="1"/>
  <c r="L18" i="46"/>
  <c r="J18" i="46"/>
  <c r="H18" i="46"/>
  <c r="F18" i="46"/>
  <c r="M17" i="46"/>
  <c r="S17" i="46" s="1"/>
  <c r="M16" i="46"/>
  <c r="S16" i="46" s="1"/>
  <c r="M15" i="46"/>
  <c r="S15" i="46" s="1"/>
  <c r="M13" i="46"/>
  <c r="S13" i="46" s="1"/>
  <c r="L13" i="46"/>
  <c r="J13" i="46"/>
  <c r="H13" i="46"/>
  <c r="M12" i="46"/>
  <c r="S12" i="46" s="1"/>
  <c r="L12" i="46"/>
  <c r="J12" i="46"/>
  <c r="H12" i="46"/>
  <c r="M11" i="46"/>
  <c r="S11" i="46" s="1"/>
  <c r="L11" i="46"/>
  <c r="J11" i="46"/>
  <c r="H11" i="46"/>
  <c r="F11" i="46"/>
  <c r="M10" i="46"/>
  <c r="S10" i="46" s="1"/>
  <c r="L10" i="46"/>
  <c r="J10" i="46"/>
  <c r="H10" i="46"/>
  <c r="F10" i="46"/>
  <c r="M20" i="45"/>
  <c r="T20" i="45" s="1"/>
  <c r="L20" i="45"/>
  <c r="J20" i="45"/>
  <c r="H20" i="45"/>
  <c r="F20" i="45"/>
  <c r="M19" i="45"/>
  <c r="T19" i="45" s="1"/>
  <c r="L19" i="45"/>
  <c r="J19" i="45"/>
  <c r="H19" i="45"/>
  <c r="F19" i="45"/>
  <c r="M18" i="45"/>
  <c r="T18" i="45" s="1"/>
  <c r="L18" i="45"/>
  <c r="J18" i="45"/>
  <c r="H18" i="45"/>
  <c r="F18" i="45"/>
  <c r="M17" i="45"/>
  <c r="T17" i="45" s="1"/>
  <c r="M16" i="45"/>
  <c r="T16" i="45" s="1"/>
  <c r="M15" i="45"/>
  <c r="T15" i="45" s="1"/>
  <c r="M13" i="45"/>
  <c r="T13" i="45" s="1"/>
  <c r="L13" i="45"/>
  <c r="J13" i="45"/>
  <c r="M12" i="45"/>
  <c r="T12" i="45" s="1"/>
  <c r="L12" i="45"/>
  <c r="J12" i="45"/>
  <c r="H12" i="45"/>
  <c r="M11" i="45"/>
  <c r="T11" i="45" s="1"/>
  <c r="L11" i="45"/>
  <c r="J11" i="45"/>
  <c r="H11" i="45"/>
  <c r="F11" i="45"/>
  <c r="M10" i="45"/>
  <c r="T10" i="45" s="1"/>
  <c r="L10" i="45"/>
  <c r="J10" i="45"/>
  <c r="H10" i="45"/>
  <c r="F10" i="45"/>
  <c r="M20" i="44"/>
  <c r="T20" i="44" s="1"/>
  <c r="L20" i="44"/>
  <c r="J20" i="44"/>
  <c r="F20" i="44"/>
  <c r="M19" i="44"/>
  <c r="T19" i="44" s="1"/>
  <c r="L19" i="44"/>
  <c r="J19" i="44"/>
  <c r="F19" i="44"/>
  <c r="M18" i="44"/>
  <c r="T18" i="44" s="1"/>
  <c r="L18" i="44"/>
  <c r="J18" i="44"/>
  <c r="F18" i="44"/>
  <c r="M17" i="44"/>
  <c r="T17" i="44" s="1"/>
  <c r="M16" i="44"/>
  <c r="T16" i="44" s="1"/>
  <c r="M15" i="44"/>
  <c r="T15" i="44" s="1"/>
  <c r="M13" i="44"/>
  <c r="T13" i="44" s="1"/>
  <c r="L13" i="44"/>
  <c r="J13" i="44"/>
  <c r="H13" i="44"/>
  <c r="M12" i="44"/>
  <c r="T12" i="44" s="1"/>
  <c r="L12" i="44"/>
  <c r="J12" i="44"/>
  <c r="H12" i="44"/>
  <c r="M11" i="44"/>
  <c r="T11" i="44" s="1"/>
  <c r="L11" i="44"/>
  <c r="J11" i="44"/>
  <c r="F11" i="44"/>
  <c r="M10" i="44"/>
  <c r="T10" i="44" s="1"/>
  <c r="L10" i="44"/>
  <c r="J10" i="44"/>
  <c r="H10" i="44"/>
  <c r="F10" i="44"/>
  <c r="E11" i="36" l="1"/>
  <c r="U11" i="44"/>
  <c r="Q11" i="45"/>
  <c r="R11" i="45" s="1"/>
  <c r="U15" i="44"/>
  <c r="Q15" i="45"/>
  <c r="Q12" i="45"/>
  <c r="R12" i="45" s="1"/>
  <c r="U17" i="44"/>
  <c r="Q17" i="45"/>
  <c r="R17" i="45" s="1"/>
  <c r="U18" i="44"/>
  <c r="Q18" i="45"/>
  <c r="R18" i="45" s="1"/>
  <c r="U19" i="44"/>
  <c r="Q19" i="45"/>
  <c r="Q20" i="45"/>
  <c r="R20" i="45" s="1"/>
  <c r="Q10" i="45"/>
  <c r="R10" i="45" s="1"/>
  <c r="U16" i="44"/>
  <c r="Q16" i="45"/>
  <c r="R16" i="45" s="1"/>
  <c r="U13" i="44"/>
  <c r="Q13" i="45"/>
  <c r="Q12" i="47"/>
  <c r="R12" i="47" s="1"/>
  <c r="T16" i="46"/>
  <c r="Q16" i="47"/>
  <c r="T19" i="46"/>
  <c r="Q19" i="47"/>
  <c r="R19" i="47" s="1"/>
  <c r="Q17" i="47"/>
  <c r="R17" i="47" s="1"/>
  <c r="T20" i="46"/>
  <c r="Q20" i="47"/>
  <c r="R20" i="47" s="1"/>
  <c r="T13" i="46"/>
  <c r="Q13" i="47"/>
  <c r="R13" i="47" s="1"/>
  <c r="T18" i="46"/>
  <c r="Q18" i="47"/>
  <c r="R18" i="47" s="1"/>
  <c r="T10" i="46"/>
  <c r="Q10" i="47"/>
  <c r="R10" i="47" s="1"/>
  <c r="T15" i="46"/>
  <c r="Q15" i="47"/>
  <c r="R15" i="47" s="1"/>
  <c r="T11" i="46"/>
  <c r="Q11" i="47"/>
  <c r="R11" i="47" s="1"/>
  <c r="Q18" i="48"/>
  <c r="R18" i="48" s="1"/>
  <c r="Q20" i="48"/>
  <c r="R20" i="48" s="1"/>
  <c r="U20" i="44"/>
  <c r="Q13" i="48"/>
  <c r="R13" i="48" s="1"/>
  <c r="R13" i="45"/>
  <c r="F22" i="36"/>
  <c r="Q11" i="48"/>
  <c r="R11" i="48" s="1"/>
  <c r="R15" i="45"/>
  <c r="Q15" i="48"/>
  <c r="R15" i="48" s="1"/>
  <c r="Q16" i="48"/>
  <c r="R16" i="48" s="1"/>
  <c r="Q19" i="48"/>
  <c r="R19" i="48" s="1"/>
  <c r="R19" i="45"/>
  <c r="U10" i="44"/>
  <c r="Q10" i="48"/>
  <c r="R10" i="48" s="1"/>
  <c r="Q17" i="48"/>
  <c r="R17" i="48" s="1"/>
  <c r="Q12" i="48"/>
  <c r="R12" i="48" s="1"/>
  <c r="N18" i="48"/>
  <c r="H14" i="36"/>
  <c r="R11" i="44"/>
  <c r="H19" i="47"/>
  <c r="P19" i="47" s="1"/>
  <c r="E19" i="36"/>
  <c r="L14" i="36"/>
  <c r="M14" i="36" s="1"/>
  <c r="P14" i="44"/>
  <c r="F14" i="36"/>
  <c r="H10" i="36"/>
  <c r="H13" i="47"/>
  <c r="P13" i="47" s="1"/>
  <c r="E13" i="36"/>
  <c r="H18" i="47"/>
  <c r="P18" i="47" s="1"/>
  <c r="E18" i="36"/>
  <c r="N13" i="47"/>
  <c r="N18" i="47"/>
  <c r="P19" i="48"/>
  <c r="H19" i="36"/>
  <c r="H10" i="47"/>
  <c r="F10" i="36" s="1"/>
  <c r="E10" i="36"/>
  <c r="E20" i="36"/>
  <c r="H18" i="36"/>
  <c r="H12" i="47"/>
  <c r="F12" i="36" s="1"/>
  <c r="E12" i="36"/>
  <c r="U16" i="45"/>
  <c r="U17" i="45"/>
  <c r="U13" i="47"/>
  <c r="U18" i="47"/>
  <c r="U10" i="48"/>
  <c r="R10" i="44"/>
  <c r="U10" i="45"/>
  <c r="U11" i="47"/>
  <c r="U16" i="48"/>
  <c r="U20" i="48"/>
  <c r="U12" i="45"/>
  <c r="U15" i="47"/>
  <c r="U12" i="48"/>
  <c r="R20" i="44"/>
  <c r="U19" i="45"/>
  <c r="U20" i="45"/>
  <c r="U10" i="47"/>
  <c r="U16" i="47"/>
  <c r="U12" i="47"/>
  <c r="U17" i="47"/>
  <c r="U19" i="48"/>
  <c r="U20" i="47"/>
  <c r="N11" i="48"/>
  <c r="U13" i="45"/>
  <c r="U19" i="47"/>
  <c r="U11" i="48"/>
  <c r="U18" i="48"/>
  <c r="U18" i="45"/>
  <c r="U13" i="48"/>
  <c r="R12" i="44"/>
  <c r="R17" i="44"/>
  <c r="R19" i="44"/>
  <c r="U15" i="45"/>
  <c r="T12" i="46"/>
  <c r="T17" i="46"/>
  <c r="U15" i="48"/>
  <c r="N19" i="48"/>
  <c r="O19" i="48"/>
  <c r="I14" i="36"/>
  <c r="N13" i="45"/>
  <c r="N19" i="45"/>
  <c r="P14" i="45"/>
  <c r="N17" i="46"/>
  <c r="O20" i="48"/>
  <c r="N20" i="44"/>
  <c r="J21" i="45"/>
  <c r="J23" i="45" s="1"/>
  <c r="J24" i="45" s="1"/>
  <c r="P11" i="45"/>
  <c r="N12" i="45"/>
  <c r="O11" i="44"/>
  <c r="N12" i="44"/>
  <c r="N16" i="44"/>
  <c r="O18" i="44"/>
  <c r="P26" i="44"/>
  <c r="O13" i="45"/>
  <c r="N15" i="45"/>
  <c r="O11" i="46"/>
  <c r="N13" i="46"/>
  <c r="N20" i="46"/>
  <c r="P26" i="46"/>
  <c r="F21" i="47"/>
  <c r="F23" i="47" s="1"/>
  <c r="O12" i="48"/>
  <c r="F21" i="48"/>
  <c r="F23" i="48" s="1"/>
  <c r="N11" i="44"/>
  <c r="N18" i="44"/>
  <c r="O20" i="44"/>
  <c r="N12" i="46"/>
  <c r="P15" i="46"/>
  <c r="N16" i="47"/>
  <c r="N20" i="47"/>
  <c r="P26" i="47"/>
  <c r="N17" i="48"/>
  <c r="P18" i="48"/>
  <c r="O20" i="46"/>
  <c r="O18" i="45"/>
  <c r="P26" i="45"/>
  <c r="N20" i="48"/>
  <c r="O17" i="44"/>
  <c r="N19" i="44"/>
  <c r="N18" i="45"/>
  <c r="L21" i="46"/>
  <c r="L23" i="46" s="1"/>
  <c r="N11" i="46"/>
  <c r="N16" i="46"/>
  <c r="O16" i="46"/>
  <c r="P20" i="46"/>
  <c r="O11" i="47"/>
  <c r="N10" i="48"/>
  <c r="O11" i="48"/>
  <c r="O12" i="47"/>
  <c r="O15" i="47"/>
  <c r="O13" i="48"/>
  <c r="P26" i="48"/>
  <c r="N15" i="44"/>
  <c r="O16" i="44"/>
  <c r="O19" i="44"/>
  <c r="O15" i="45"/>
  <c r="O17" i="45"/>
  <c r="P19" i="45"/>
  <c r="N15" i="48"/>
  <c r="O18" i="48"/>
  <c r="L20" i="48"/>
  <c r="P20" i="48" s="1"/>
  <c r="O15" i="48"/>
  <c r="O10" i="48"/>
  <c r="N13" i="48"/>
  <c r="N16" i="48"/>
  <c r="P17" i="48"/>
  <c r="P15" i="48"/>
  <c r="O16" i="48"/>
  <c r="L12" i="48"/>
  <c r="P12" i="48" s="1"/>
  <c r="L11" i="48"/>
  <c r="P11" i="48" s="1"/>
  <c r="U17" i="48"/>
  <c r="R16" i="47"/>
  <c r="J21" i="47"/>
  <c r="J23" i="47" s="1"/>
  <c r="N15" i="47"/>
  <c r="P16" i="47"/>
  <c r="N17" i="47"/>
  <c r="N19" i="47"/>
  <c r="O20" i="47"/>
  <c r="N12" i="47"/>
  <c r="P17" i="47"/>
  <c r="N18" i="46"/>
  <c r="P11" i="46"/>
  <c r="P18" i="46"/>
  <c r="P12" i="46"/>
  <c r="P16" i="46"/>
  <c r="P17" i="46"/>
  <c r="J21" i="46"/>
  <c r="J23" i="46" s="1"/>
  <c r="J24" i="46" s="1"/>
  <c r="N15" i="46"/>
  <c r="P13" i="46"/>
  <c r="N19" i="46"/>
  <c r="F21" i="46"/>
  <c r="F23" i="46" s="1"/>
  <c r="F24" i="46" s="1"/>
  <c r="O13" i="46"/>
  <c r="O18" i="46"/>
  <c r="H13" i="45"/>
  <c r="P13" i="45" s="1"/>
  <c r="O16" i="45"/>
  <c r="P18" i="45"/>
  <c r="N11" i="45"/>
  <c r="N16" i="45"/>
  <c r="U11" i="45"/>
  <c r="N10" i="45"/>
  <c r="P16" i="45"/>
  <c r="N17" i="45"/>
  <c r="N20" i="45"/>
  <c r="P17" i="45"/>
  <c r="O15" i="44"/>
  <c r="P15" i="44"/>
  <c r="P12" i="44"/>
  <c r="J21" i="44"/>
  <c r="J23" i="44" s="1"/>
  <c r="J24" i="44" s="1"/>
  <c r="N13" i="44"/>
  <c r="N17" i="44"/>
  <c r="P16" i="44"/>
  <c r="H18" i="44"/>
  <c r="F21" i="44"/>
  <c r="F23" i="44" s="1"/>
  <c r="F24" i="44" s="1"/>
  <c r="H11" i="44"/>
  <c r="H19" i="44"/>
  <c r="H20" i="44"/>
  <c r="R15" i="44"/>
  <c r="U12" i="44"/>
  <c r="R18" i="44"/>
  <c r="L13" i="48"/>
  <c r="P13" i="48" s="1"/>
  <c r="O17" i="48"/>
  <c r="P16" i="48"/>
  <c r="J21" i="48"/>
  <c r="J23" i="48" s="1"/>
  <c r="P10" i="48"/>
  <c r="N12" i="48"/>
  <c r="O17" i="47"/>
  <c r="N10" i="47"/>
  <c r="H11" i="47"/>
  <c r="P11" i="47" s="1"/>
  <c r="L12" i="47"/>
  <c r="O13" i="47"/>
  <c r="H20" i="47"/>
  <c r="P20" i="47" s="1"/>
  <c r="O10" i="47"/>
  <c r="O19" i="47"/>
  <c r="P15" i="47"/>
  <c r="O16" i="47"/>
  <c r="O18" i="47"/>
  <c r="N11" i="47"/>
  <c r="H21" i="46"/>
  <c r="P10" i="46"/>
  <c r="P19" i="46"/>
  <c r="N10" i="46"/>
  <c r="O10" i="46"/>
  <c r="O12" i="46"/>
  <c r="O15" i="46"/>
  <c r="O17" i="46"/>
  <c r="O19" i="46"/>
  <c r="L21" i="45"/>
  <c r="L23" i="45" s="1"/>
  <c r="P12" i="45"/>
  <c r="P10" i="45"/>
  <c r="P20" i="45"/>
  <c r="O10" i="45"/>
  <c r="O19" i="45"/>
  <c r="O12" i="45"/>
  <c r="F21" i="45"/>
  <c r="F23" i="45" s="1"/>
  <c r="F24" i="45" s="1"/>
  <c r="O11" i="45"/>
  <c r="O20" i="45"/>
  <c r="L21" i="44"/>
  <c r="L23" i="44" s="1"/>
  <c r="P13" i="44"/>
  <c r="P10" i="44"/>
  <c r="O13" i="44"/>
  <c r="O10" i="44"/>
  <c r="P17" i="44"/>
  <c r="R13" i="44"/>
  <c r="N10" i="44"/>
  <c r="O12" i="44"/>
  <c r="R16" i="44"/>
  <c r="H11" i="36" l="1"/>
  <c r="P12" i="47"/>
  <c r="P10" i="47"/>
  <c r="L17" i="36"/>
  <c r="L15" i="36"/>
  <c r="P20" i="44"/>
  <c r="F20" i="36"/>
  <c r="L18" i="36"/>
  <c r="H12" i="36"/>
  <c r="L10" i="36"/>
  <c r="L13" i="36"/>
  <c r="P19" i="44"/>
  <c r="F19" i="36"/>
  <c r="F13" i="36"/>
  <c r="L12" i="36"/>
  <c r="P11" i="44"/>
  <c r="F11" i="36"/>
  <c r="L11" i="36"/>
  <c r="P18" i="44"/>
  <c r="F18" i="36"/>
  <c r="L19" i="36"/>
  <c r="L20" i="36"/>
  <c r="L16" i="36"/>
  <c r="H20" i="36"/>
  <c r="H13" i="36"/>
  <c r="T21" i="46"/>
  <c r="T23" i="46" s="1"/>
  <c r="J14" i="36"/>
  <c r="H21" i="45"/>
  <c r="H23" i="45" s="1"/>
  <c r="N21" i="46"/>
  <c r="N23" i="46" s="1"/>
  <c r="N21" i="48"/>
  <c r="N23" i="48" s="1"/>
  <c r="P15" i="45"/>
  <c r="P21" i="45" s="1"/>
  <c r="P23" i="45" s="1"/>
  <c r="U21" i="47"/>
  <c r="U23" i="47" s="1"/>
  <c r="N21" i="44"/>
  <c r="N23" i="44" s="1"/>
  <c r="U21" i="48"/>
  <c r="U23" i="48" s="1"/>
  <c r="L21" i="48"/>
  <c r="L23" i="48" s="1"/>
  <c r="P21" i="46"/>
  <c r="P23" i="46" s="1"/>
  <c r="N21" i="45"/>
  <c r="N23" i="45" s="1"/>
  <c r="U21" i="45"/>
  <c r="U23" i="45" s="1"/>
  <c r="U21" i="44"/>
  <c r="U23" i="44" s="1"/>
  <c r="H21" i="48"/>
  <c r="P21" i="48"/>
  <c r="P23" i="48" s="1"/>
  <c r="L21" i="47"/>
  <c r="L23" i="47" s="1"/>
  <c r="N21" i="47"/>
  <c r="N23" i="47" s="1"/>
  <c r="H21" i="47"/>
  <c r="H23" i="46"/>
  <c r="P25" i="46"/>
  <c r="H21" i="44"/>
  <c r="H23" i="44" s="1"/>
  <c r="P21" i="47" l="1"/>
  <c r="P23" i="47" s="1"/>
  <c r="P21" i="44"/>
  <c r="P23" i="44" s="1"/>
  <c r="P25" i="45"/>
  <c r="H23" i="48"/>
  <c r="P25" i="48"/>
  <c r="P25" i="47"/>
  <c r="H23" i="47"/>
  <c r="P25" i="44"/>
  <c r="I19" i="36" l="1"/>
  <c r="M19" i="36" l="1"/>
  <c r="J19" i="36"/>
  <c r="I18" i="36" l="1"/>
  <c r="I20" i="36"/>
  <c r="M20" i="36" l="1"/>
  <c r="M18" i="36"/>
  <c r="J18" i="36"/>
  <c r="J20" i="36"/>
  <c r="I10" i="36" l="1"/>
  <c r="J26" i="36" l="1"/>
  <c r="I13" i="36" l="1"/>
  <c r="I12" i="36"/>
  <c r="I16" i="36"/>
  <c r="I15" i="36"/>
  <c r="I11" i="36"/>
  <c r="I17" i="36"/>
  <c r="M13" i="36" l="1"/>
  <c r="M15" i="36"/>
  <c r="M12" i="36"/>
  <c r="M16" i="36"/>
  <c r="M10" i="36"/>
  <c r="M17" i="36" l="1"/>
  <c r="M11" i="36"/>
  <c r="M21" i="36" l="1"/>
  <c r="J10" i="36" l="1"/>
  <c r="J13" i="36"/>
  <c r="J12" i="36"/>
  <c r="H21" i="36"/>
  <c r="J15" i="36"/>
  <c r="J17" i="36"/>
  <c r="J16" i="36"/>
  <c r="F21" i="36"/>
  <c r="F23" i="36" l="1"/>
  <c r="J11" i="36"/>
  <c r="J21" i="36" s="1"/>
  <c r="M22" i="36" l="1"/>
  <c r="J23" i="36"/>
  <c r="H23" i="36"/>
  <c r="J25" i="36"/>
</calcChain>
</file>

<file path=xl/sharedStrings.xml><?xml version="1.0" encoding="utf-8"?>
<sst xmlns="http://schemas.openxmlformats.org/spreadsheetml/2006/main" count="376" uniqueCount="114">
  <si>
    <t xml:space="preserve">ИНФОРМАЦИЯ   </t>
  </si>
  <si>
    <t>Наименование товаров</t>
  </si>
  <si>
    <t>Ед.изм.</t>
  </si>
  <si>
    <t>Итого</t>
  </si>
  <si>
    <t>№ п/п</t>
  </si>
  <si>
    <t>Штука (шт)</t>
  </si>
  <si>
    <t>Рис полуобрушенный или полностью обрушенный, или дробленый, фас. 1,0 кг - Рис полуобрушенный или полностью обрушенный, или дробленый (10.61.12.000)</t>
  </si>
  <si>
    <t>Килограмм (кг)</t>
  </si>
  <si>
    <t>Литр; ^кубический дециметр (л; ^дм [3*])</t>
  </si>
  <si>
    <t>Соки из фруктов - Соки из фруктов восстановленные прочие (10.32.19.112)</t>
  </si>
  <si>
    <t>по наборам пищевых продуктов
для учащихся на дистанционном обучении</t>
  </si>
  <si>
    <t>Количество всего</t>
  </si>
  <si>
    <t>Сумма всего</t>
  </si>
  <si>
    <t>Крупа гречневая, фас. 1,0 кг - Крупа гречневая (10.61.32.113)</t>
  </si>
  <si>
    <t>кол-во в наборе Ф на 1 реб.</t>
  </si>
  <si>
    <t>кол-во в наборе Р на 1 реб</t>
  </si>
  <si>
    <t>Стоимость на 1 реб.</t>
  </si>
  <si>
    <t>кол-во в наборе всего на 1 реб</t>
  </si>
  <si>
    <t>кол-во на 0 детей всего Ф</t>
  </si>
  <si>
    <t>кол-во всего Р</t>
  </si>
  <si>
    <t>Стоимость (Р)</t>
  </si>
  <si>
    <t>кол-во всего</t>
  </si>
  <si>
    <t>Стоимость всего</t>
  </si>
  <si>
    <t>Крупа из пшеницы - Крупа из пшеницы прочая (10.61.31.119)</t>
  </si>
  <si>
    <t xml:space="preserve">для 5-11 классов (льгота)   </t>
  </si>
  <si>
    <t>Стоимость на 1 реб (Ф- 0,00 р.)</t>
  </si>
  <si>
    <t>Стоимость на 0 детей (Ф-0,00 р.)</t>
  </si>
  <si>
    <t>Печенье, фас. 1,0 кг - Печенье сладкое (10.72.12.120)</t>
  </si>
  <si>
    <t>для 1-4 классов</t>
  </si>
  <si>
    <t xml:space="preserve">1-4 кл (чел) - </t>
  </si>
  <si>
    <t xml:space="preserve">5-11 кл льгота (чел) - </t>
  </si>
  <si>
    <t>Стоимость на 1 реб (Ф- 74,50 р.)</t>
  </si>
  <si>
    <t>кол-во всего Ф (74,50)</t>
  </si>
  <si>
    <t>Стоимость (Ф) (74,50)</t>
  </si>
  <si>
    <t xml:space="preserve">для 5-11 классов (ОВЗ)   </t>
  </si>
  <si>
    <t>Стоимость на 1 реб. (Р-5,18 р.)</t>
  </si>
  <si>
    <t>Стоимость на 1 реб. (Р-110,26 р.)</t>
  </si>
  <si>
    <t xml:space="preserve">1-4 кл ОВЗ (чел) - </t>
  </si>
  <si>
    <t>для 1-4 классов ОВЗ</t>
  </si>
  <si>
    <t>1-4 кл</t>
  </si>
  <si>
    <t>1-4 кл (ОВЗ)</t>
  </si>
  <si>
    <t xml:space="preserve">5-11 (ОВЗ) </t>
  </si>
  <si>
    <t>Стоимость на 1 реб. (Р-189,94 р.)</t>
  </si>
  <si>
    <t xml:space="preserve">5-11 кл ОВЗ (чел) - </t>
  </si>
  <si>
    <t>195,00</t>
  </si>
  <si>
    <t>Стоимость на 1 реб. (Р-35,76 р.)</t>
  </si>
  <si>
    <t xml:space="preserve">для 1-4 классов (льгота)   </t>
  </si>
  <si>
    <t>1-4 кл (льгота)</t>
  </si>
  <si>
    <t xml:space="preserve">5-11 (льгота) </t>
  </si>
  <si>
    <t>ВСЕГО:</t>
  </si>
  <si>
    <t>Молоко питьевое ультрапастеризованное (ультравысокотемпературно-обработанное) мдж не менее 3,2 % - Молоко питьевое ультрапастеризованное (ультравысокотемпературно-обработанное) прочее (10.51.11.129)</t>
  </si>
  <si>
    <t>Молоко сгущенное, 0,370 кг - Молоко сгущенное (концентрированное) с сахаром (10.51.51.113)</t>
  </si>
  <si>
    <t>Зеленый горошек консервированный 0,400 кг-Горох, консервированный без уксуса или уксусной кислоты(кроме готовых блюд из овощей)  (10.39.16.000)</t>
  </si>
  <si>
    <t>98,00</t>
  </si>
  <si>
    <t>98,50</t>
  </si>
  <si>
    <t xml:space="preserve">1-4 кл льгота (чел) - </t>
  </si>
  <si>
    <t>Стоимость на 1 реб. (Р-115,44 р.)</t>
  </si>
  <si>
    <t>Изделия макаронные прочие, фас. 0,95 кг - Изделия макаронные прочие (10.73.11.190)</t>
  </si>
  <si>
    <t>Консервы мясные, 0,325 кг -  Паштеты мясные (10.13.14.511)</t>
  </si>
  <si>
    <t>Консервы  рыбные, 0,250 кг-  Консервы рыбные в масле (10.20.25.113)</t>
  </si>
  <si>
    <t>Стоимость     (Р-5,18 р.)</t>
  </si>
  <si>
    <t>Стоимость      (79,68)</t>
  </si>
  <si>
    <t>350,00</t>
  </si>
  <si>
    <t>117,00</t>
  </si>
  <si>
    <t>75,50</t>
  </si>
  <si>
    <t>186,50</t>
  </si>
  <si>
    <t>125,00</t>
  </si>
  <si>
    <t>242,00</t>
  </si>
  <si>
    <t>Стоимость     (Ф-74,50 р.)</t>
  </si>
  <si>
    <t>Стоимость      (Р-115,44 р.)</t>
  </si>
  <si>
    <t>Стоимость     (189,94 р.)</t>
  </si>
  <si>
    <t>Стоимость     (Р-35,76 р.)</t>
  </si>
  <si>
    <t>Стоимость     (110,26)</t>
  </si>
  <si>
    <t>Стоимость  (110,26)</t>
  </si>
  <si>
    <t>1</t>
  </si>
  <si>
    <t>2</t>
  </si>
  <si>
    <t>Цена за единицу в т.ч.НДС (5%)</t>
  </si>
  <si>
    <t>0,630</t>
  </si>
  <si>
    <t>0,300</t>
  </si>
  <si>
    <t>0,490</t>
  </si>
  <si>
    <t>79,68 рос. руб. * 20 раб. дней  = 1593,60 завтрак</t>
  </si>
  <si>
    <t>110,26 рос.руб. * 20раб.дней = 2205,20 обед</t>
  </si>
  <si>
    <t>Стоимость    (189,94)</t>
  </si>
  <si>
    <t>84,00</t>
  </si>
  <si>
    <t>Стоимость        (Ф-74,50 р.)</t>
  </si>
  <si>
    <t>Стоимость       (Р-110,26 р.)</t>
  </si>
  <si>
    <t>Стоимость          (Р-189,94 р.)</t>
  </si>
  <si>
    <t>3 набор   - 20 дн.               (10.03.25-11.04.25) 2-11 кл</t>
  </si>
  <si>
    <t xml:space="preserve">                  (17.03.25-18.04.25)  1 кл</t>
  </si>
  <si>
    <t>(1-4 кл. ОВЗ )     3798,80 (стоимость 1 набора)</t>
  </si>
  <si>
    <t xml:space="preserve">(1-4 кл.) 79,68 рос. руб. * 20 раб. дней = 1593,60 (стоимость 1 набора) </t>
  </si>
  <si>
    <r>
      <t xml:space="preserve">(1-4 кл. - льгота) 110,26 рос. руб. * 20 раб. дней </t>
    </r>
    <r>
      <rPr>
        <sz val="12"/>
        <color rgb="FFFF0000"/>
        <rFont val="Times New Roman"/>
        <family val="1"/>
        <charset val="204"/>
      </rPr>
      <t xml:space="preserve">(10.02.25-07.03.25) </t>
    </r>
    <r>
      <rPr>
        <sz val="12"/>
        <color indexed="8"/>
        <rFont val="Times New Roman"/>
        <family val="1"/>
        <charset val="204"/>
      </rPr>
      <t xml:space="preserve"> = 2205,20 (стоимость 1 набора)</t>
    </r>
  </si>
  <si>
    <r>
      <t xml:space="preserve">(5-11 кл. - льгота) 110,26 рос. руб. * 20 раб. дней </t>
    </r>
    <r>
      <rPr>
        <sz val="12"/>
        <color indexed="8"/>
        <rFont val="Times New Roman"/>
        <family val="1"/>
        <charset val="204"/>
      </rPr>
      <t>= 2205,20 (стоимость 1 набора)</t>
    </r>
  </si>
  <si>
    <t>(5-11 кл. ОВЗ )  = 3798,80 (стоимость 1 набора)</t>
  </si>
  <si>
    <t>ДЕТИ - март</t>
  </si>
  <si>
    <t>кол-во на 5 детей всего</t>
  </si>
  <si>
    <t>0</t>
  </si>
  <si>
    <r>
      <t>кол-во на 0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детей всего Ф</t>
    </r>
  </si>
  <si>
    <r>
      <t>кол-во на</t>
    </r>
    <r>
      <rPr>
        <b/>
        <sz val="12"/>
        <color indexed="8"/>
        <rFont val="Times New Roman"/>
        <family val="1"/>
        <charset val="204"/>
      </rPr>
      <t xml:space="preserve"> 0</t>
    </r>
    <r>
      <rPr>
        <sz val="12"/>
        <color indexed="8"/>
        <rFont val="Times New Roman"/>
        <family val="1"/>
        <charset val="204"/>
      </rPr>
      <t xml:space="preserve"> детей всего Р</t>
    </r>
  </si>
  <si>
    <r>
      <t>кол-во на</t>
    </r>
    <r>
      <rPr>
        <b/>
        <sz val="12"/>
        <color indexed="8"/>
        <rFont val="Times New Roman"/>
        <family val="1"/>
        <charset val="204"/>
      </rPr>
      <t xml:space="preserve"> 0 </t>
    </r>
    <r>
      <rPr>
        <sz val="12"/>
        <color indexed="8"/>
        <rFont val="Times New Roman"/>
        <family val="1"/>
        <charset val="204"/>
      </rPr>
      <t>детей всего</t>
    </r>
  </si>
  <si>
    <t>кол-во на 0 детей всего Р</t>
  </si>
  <si>
    <t xml:space="preserve">                           ГБОУ ИНТЕРНАТ</t>
  </si>
  <si>
    <t>ГБОУ ИНТЕРНАТ</t>
  </si>
  <si>
    <t>18</t>
  </si>
  <si>
    <t>кол-во на 18 детей всего Ф</t>
  </si>
  <si>
    <t>кол-во на 18 детей всего Р</t>
  </si>
  <si>
    <t>кол-во на 18 детей всего</t>
  </si>
  <si>
    <t>20</t>
  </si>
  <si>
    <r>
      <t>кол-во на</t>
    </r>
    <r>
      <rPr>
        <b/>
        <sz val="12"/>
        <color indexed="8"/>
        <rFont val="Times New Roman"/>
        <family val="1"/>
        <charset val="204"/>
      </rPr>
      <t xml:space="preserve"> 20 </t>
    </r>
    <r>
      <rPr>
        <sz val="12"/>
        <color indexed="8"/>
        <rFont val="Times New Roman"/>
        <family val="1"/>
        <charset val="204"/>
      </rPr>
      <t>детей всего Ф</t>
    </r>
  </si>
  <si>
    <t>кол-во на 20 детей всего Р</t>
  </si>
  <si>
    <r>
      <t>кол-во на  20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детей всего</t>
    </r>
  </si>
  <si>
    <t>39</t>
  </si>
  <si>
    <t>кол-во на 39 детей всего Р</t>
  </si>
  <si>
    <t>кол-во на 39 детей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</si>
</sst>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"/>
    <numFmt numFmtId="167" formatCode="0.000"/>
    <numFmt numFmtId="168" formatCode="_-* #,##0\ _₽_-;\-* #,##0\ _₽_-;_-* &quot;-&quot;??\ _₽_-;_-@_-"/>
    <numFmt numFmtId="169" formatCode="#,##0.00_ ;\-#,##0.00\ "/>
    <numFmt numFmtId="170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11" fillId="0" borderId="0"/>
    <xf numFmtId="0" fontId="10" fillId="0" borderId="0"/>
    <xf numFmtId="0" fontId="11" fillId="0" borderId="0"/>
    <xf numFmtId="0" fontId="4" fillId="0" borderId="0"/>
    <xf numFmtId="0" fontId="12" fillId="0" borderId="0"/>
    <xf numFmtId="0" fontId="5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0" fillId="0" borderId="0" xfId="0" applyNumberFormat="1" applyFill="1"/>
    <xf numFmtId="0" fontId="0" fillId="2" borderId="0" xfId="0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/>
    <xf numFmtId="164" fontId="0" fillId="0" borderId="0" xfId="25" applyFont="1" applyFill="1" applyBorder="1"/>
    <xf numFmtId="164" fontId="0" fillId="2" borderId="0" xfId="25" applyFont="1" applyFill="1" applyBorder="1" applyAlignment="1">
      <alignment horizontal="right"/>
    </xf>
    <xf numFmtId="168" fontId="0" fillId="2" borderId="0" xfId="25" applyNumberFormat="1" applyFont="1" applyFill="1" applyBorder="1" applyAlignment="1">
      <alignment horizontal="left" vertical="top"/>
    </xf>
    <xf numFmtId="164" fontId="18" fillId="2" borderId="5" xfId="25" applyFont="1" applyFill="1" applyBorder="1" applyAlignment="1">
      <alignment horizontal="center" vertical="center"/>
    </xf>
    <xf numFmtId="164" fontId="0" fillId="0" borderId="0" xfId="25" applyFont="1" applyFill="1"/>
    <xf numFmtId="2" fontId="1" fillId="2" borderId="1" xfId="15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2" fontId="18" fillId="2" borderId="10" xfId="15" applyNumberFormat="1" applyFont="1" applyFill="1" applyBorder="1" applyAlignment="1">
      <alignment horizontal="center" vertical="center" wrapText="1"/>
    </xf>
    <xf numFmtId="2" fontId="1" fillId="2" borderId="5" xfId="15" applyNumberFormat="1" applyFont="1" applyFill="1" applyBorder="1" applyAlignment="1">
      <alignment horizontal="center" vertical="center" wrapText="1"/>
    </xf>
    <xf numFmtId="2" fontId="1" fillId="0" borderId="7" xfId="15" applyNumberFormat="1" applyFont="1" applyFill="1" applyBorder="1" applyAlignment="1">
      <alignment horizontal="center" vertical="center" wrapText="1"/>
    </xf>
    <xf numFmtId="2" fontId="15" fillId="0" borderId="8" xfId="15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1" fillId="0" borderId="8" xfId="15" applyNumberFormat="1" applyFont="1" applyFill="1" applyBorder="1" applyAlignment="1">
      <alignment horizontal="center" vertical="center" wrapText="1"/>
    </xf>
    <xf numFmtId="167" fontId="18" fillId="2" borderId="11" xfId="0" applyNumberFormat="1" applyFont="1" applyFill="1" applyBorder="1" applyAlignment="1">
      <alignment horizontal="center" vertical="center"/>
    </xf>
    <xf numFmtId="1" fontId="1" fillId="2" borderId="12" xfId="15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" fillId="0" borderId="14" xfId="15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166" fontId="0" fillId="2" borderId="0" xfId="0" applyNumberFormat="1" applyFill="1"/>
    <xf numFmtId="167" fontId="0" fillId="0" borderId="0" xfId="0" applyNumberFormat="1" applyFill="1"/>
    <xf numFmtId="167" fontId="0" fillId="2" borderId="0" xfId="0" applyNumberFormat="1" applyFill="1"/>
    <xf numFmtId="49" fontId="20" fillId="4" borderId="12" xfId="15" applyNumberFormat="1" applyFont="1" applyFill="1" applyBorder="1" applyAlignment="1">
      <alignment horizontal="center" vertical="center" wrapText="1"/>
    </xf>
    <xf numFmtId="49" fontId="20" fillId="4" borderId="12" xfId="2" applyNumberFormat="1" applyFont="1" applyFill="1" applyBorder="1" applyAlignment="1">
      <alignment horizontal="center" vertical="center"/>
    </xf>
    <xf numFmtId="49" fontId="20" fillId="4" borderId="12" xfId="4" applyNumberFormat="1" applyFont="1" applyFill="1" applyBorder="1" applyAlignment="1">
      <alignment horizontal="center" vertical="center" wrapText="1"/>
    </xf>
    <xf numFmtId="167" fontId="20" fillId="4" borderId="12" xfId="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7" fontId="1" fillId="2" borderId="1" xfId="15" applyNumberFormat="1" applyFont="1" applyFill="1" applyBorder="1" applyAlignment="1">
      <alignment horizontal="center" vertical="center" wrapText="1"/>
    </xf>
    <xf numFmtId="167" fontId="1" fillId="2" borderId="5" xfId="15" applyNumberFormat="1" applyFont="1" applyFill="1" applyBorder="1" applyAlignment="1">
      <alignment horizontal="center" vertical="center" wrapText="1"/>
    </xf>
    <xf numFmtId="49" fontId="0" fillId="2" borderId="0" xfId="25" applyNumberFormat="1" applyFont="1" applyFill="1" applyBorder="1" applyAlignment="1">
      <alignment horizontal="center"/>
    </xf>
    <xf numFmtId="168" fontId="21" fillId="2" borderId="0" xfId="25" applyNumberFormat="1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center" wrapText="1"/>
    </xf>
    <xf numFmtId="49" fontId="21" fillId="2" borderId="0" xfId="25" applyNumberFormat="1" applyFont="1" applyFill="1" applyBorder="1" applyAlignment="1">
      <alignment horizontal="center"/>
    </xf>
    <xf numFmtId="49" fontId="0" fillId="2" borderId="0" xfId="0" applyNumberFormat="1" applyFill="1" applyBorder="1" applyAlignment="1">
      <alignment horizontal="left"/>
    </xf>
    <xf numFmtId="49" fontId="0" fillId="2" borderId="0" xfId="25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49" fontId="1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1" fontId="1" fillId="5" borderId="1" xfId="15" applyNumberFormat="1" applyFont="1" applyFill="1" applyBorder="1" applyAlignment="1">
      <alignment horizontal="center" vertical="center" wrapText="1"/>
    </xf>
    <xf numFmtId="2" fontId="1" fillId="5" borderId="8" xfId="15" applyNumberFormat="1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1" fontId="1" fillId="6" borderId="12" xfId="15" applyNumberFormat="1" applyFont="1" applyFill="1" applyBorder="1" applyAlignment="1">
      <alignment horizontal="center" vertical="center" wrapText="1"/>
    </xf>
    <xf numFmtId="2" fontId="1" fillId="6" borderId="7" xfId="15" applyNumberFormat="1" applyFont="1" applyFill="1" applyBorder="1" applyAlignment="1">
      <alignment horizontal="center" vertical="center" wrapText="1"/>
    </xf>
    <xf numFmtId="4" fontId="1" fillId="5" borderId="5" xfId="15" applyNumberFormat="1" applyFont="1" applyFill="1" applyBorder="1" applyAlignment="1">
      <alignment horizontal="center" vertical="center" wrapText="1"/>
    </xf>
    <xf numFmtId="4" fontId="15" fillId="5" borderId="9" xfId="15" applyNumberFormat="1" applyFont="1" applyFill="1" applyBorder="1" applyAlignment="1">
      <alignment horizontal="center" vertical="center" wrapText="1"/>
    </xf>
    <xf numFmtId="4" fontId="1" fillId="6" borderId="5" xfId="15" applyNumberFormat="1" applyFont="1" applyFill="1" applyBorder="1" applyAlignment="1">
      <alignment horizontal="center" vertical="center" wrapText="1"/>
    </xf>
    <xf numFmtId="4" fontId="15" fillId="6" borderId="9" xfId="15" applyNumberFormat="1" applyFont="1" applyFill="1" applyBorder="1" applyAlignment="1">
      <alignment horizontal="center" vertical="center" wrapText="1"/>
    </xf>
    <xf numFmtId="4" fontId="1" fillId="2" borderId="5" xfId="15" applyNumberFormat="1" applyFont="1" applyFill="1" applyBorder="1" applyAlignment="1">
      <alignment horizontal="center" vertical="center" wrapText="1"/>
    </xf>
    <xf numFmtId="4" fontId="15" fillId="0" borderId="9" xfId="15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7" fillId="0" borderId="0" xfId="0" applyFont="1" applyFill="1" applyBorder="1" applyAlignment="1">
      <alignment horizontal="left"/>
    </xf>
    <xf numFmtId="1" fontId="16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70" fontId="0" fillId="0" borderId="0" xfId="0" applyNumberFormat="1" applyFill="1"/>
    <xf numFmtId="0" fontId="0" fillId="2" borderId="0" xfId="0" applyFill="1" applyBorder="1"/>
    <xf numFmtId="164" fontId="0" fillId="2" borderId="0" xfId="25" applyFont="1" applyFill="1" applyBorder="1"/>
    <xf numFmtId="0" fontId="17" fillId="2" borderId="13" xfId="0" applyFont="1" applyFill="1" applyBorder="1" applyAlignment="1">
      <alignment horizontal="center" vertical="center" wrapText="1"/>
    </xf>
    <xf numFmtId="164" fontId="17" fillId="2" borderId="4" xfId="25" applyFont="1" applyFill="1" applyBorder="1" applyAlignment="1">
      <alignment horizontal="center" vertical="center"/>
    </xf>
    <xf numFmtId="0" fontId="19" fillId="2" borderId="11" xfId="0" applyFont="1" applyFill="1" applyBorder="1"/>
    <xf numFmtId="169" fontId="19" fillId="2" borderId="1" xfId="25" applyNumberFormat="1" applyFont="1" applyFill="1" applyBorder="1"/>
    <xf numFmtId="164" fontId="18" fillId="2" borderId="0" xfId="25" applyFont="1" applyFill="1" applyAlignment="1">
      <alignment horizontal="center" vertical="center"/>
    </xf>
    <xf numFmtId="164" fontId="0" fillId="2" borderId="0" xfId="25" applyFont="1" applyFill="1"/>
    <xf numFmtId="2" fontId="0" fillId="2" borderId="0" xfId="0" applyNumberFormat="1" applyFill="1"/>
    <xf numFmtId="0" fontId="16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7" fillId="2" borderId="0" xfId="0" applyFont="1" applyFill="1" applyBorder="1"/>
    <xf numFmtId="166" fontId="0" fillId="0" borderId="0" xfId="0" applyNumberFormat="1" applyFill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1" fontId="1" fillId="4" borderId="12" xfId="15" applyNumberFormat="1" applyFont="1" applyFill="1" applyBorder="1" applyAlignment="1">
      <alignment horizontal="center" vertical="center" wrapText="1"/>
    </xf>
    <xf numFmtId="167" fontId="1" fillId="4" borderId="12" xfId="15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49" fontId="18" fillId="0" borderId="10" xfId="15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49" fontId="18" fillId="0" borderId="10" xfId="2" applyNumberFormat="1" applyFont="1" applyFill="1" applyBorder="1" applyAlignment="1">
      <alignment horizontal="center" vertical="center"/>
    </xf>
    <xf numFmtId="49" fontId="18" fillId="0" borderId="10" xfId="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49" fontId="7" fillId="6" borderId="3" xfId="0" applyNumberFormat="1" applyFont="1" applyFill="1" applyBorder="1" applyAlignment="1">
      <alignment horizontal="center" vertical="center" wrapText="1"/>
    </xf>
    <xf numFmtId="49" fontId="1" fillId="6" borderId="12" xfId="15" applyNumberFormat="1" applyFont="1" applyFill="1" applyBorder="1" applyAlignment="1">
      <alignment horizontal="center" vertical="center" wrapText="1"/>
    </xf>
    <xf numFmtId="2" fontId="1" fillId="6" borderId="1" xfId="15" applyNumberFormat="1" applyFont="1" applyFill="1" applyBorder="1" applyAlignment="1">
      <alignment horizontal="center" vertical="center" wrapText="1"/>
    </xf>
    <xf numFmtId="167" fontId="1" fillId="6" borderId="1" xfId="15" applyNumberFormat="1" applyFont="1" applyFill="1" applyBorder="1" applyAlignment="1">
      <alignment horizontal="center" vertical="center" wrapText="1"/>
    </xf>
    <xf numFmtId="49" fontId="1" fillId="6" borderId="12" xfId="2" applyNumberFormat="1" applyFont="1" applyFill="1" applyBorder="1" applyAlignment="1">
      <alignment horizontal="center" vertical="center"/>
    </xf>
    <xf numFmtId="49" fontId="1" fillId="6" borderId="12" xfId="4" applyNumberFormat="1" applyFont="1" applyFill="1" applyBorder="1" applyAlignment="1">
      <alignment horizontal="center" vertical="center" wrapText="1"/>
    </xf>
    <xf numFmtId="2" fontId="15" fillId="6" borderId="8" xfId="15" applyNumberFormat="1" applyFont="1" applyFill="1" applyBorder="1" applyAlignment="1">
      <alignment horizontal="center" vertical="center" wrapText="1"/>
    </xf>
    <xf numFmtId="2" fontId="1" fillId="6" borderId="8" xfId="15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1" fillId="5" borderId="12" xfId="15" applyNumberFormat="1" applyFont="1" applyFill="1" applyBorder="1" applyAlignment="1">
      <alignment horizontal="center" vertical="center" wrapText="1"/>
    </xf>
    <xf numFmtId="2" fontId="1" fillId="5" borderId="1" xfId="15" applyNumberFormat="1" applyFont="1" applyFill="1" applyBorder="1" applyAlignment="1">
      <alignment horizontal="center" vertical="center" wrapText="1"/>
    </xf>
    <xf numFmtId="2" fontId="1" fillId="5" borderId="5" xfId="15" applyNumberFormat="1" applyFont="1" applyFill="1" applyBorder="1" applyAlignment="1">
      <alignment horizontal="center" vertical="center" wrapText="1"/>
    </xf>
    <xf numFmtId="167" fontId="1" fillId="5" borderId="12" xfId="2" applyNumberFormat="1" applyFont="1" applyFill="1" applyBorder="1" applyAlignment="1">
      <alignment horizontal="center" vertical="center"/>
    </xf>
    <xf numFmtId="167" fontId="1" fillId="5" borderId="1" xfId="15" applyNumberFormat="1" applyFont="1" applyFill="1" applyBorder="1" applyAlignment="1">
      <alignment horizontal="center" vertical="center" wrapText="1"/>
    </xf>
    <xf numFmtId="49" fontId="1" fillId="5" borderId="12" xfId="4" applyNumberFormat="1" applyFont="1" applyFill="1" applyBorder="1" applyAlignment="1">
      <alignment horizontal="center" vertical="center" wrapText="1"/>
    </xf>
    <xf numFmtId="49" fontId="1" fillId="5" borderId="16" xfId="4" applyNumberFormat="1" applyFont="1" applyFill="1" applyBorder="1" applyAlignment="1">
      <alignment horizontal="center" vertical="center" wrapText="1"/>
    </xf>
    <xf numFmtId="2" fontId="1" fillId="5" borderId="7" xfId="15" applyNumberFormat="1" applyFont="1" applyFill="1" applyBorder="1" applyAlignment="1">
      <alignment horizontal="center" vertical="center" wrapText="1"/>
    </xf>
    <xf numFmtId="2" fontId="15" fillId="5" borderId="8" xfId="15" applyNumberFormat="1" applyFont="1" applyFill="1" applyBorder="1" applyAlignment="1">
      <alignment horizontal="center" vertical="center" wrapText="1"/>
    </xf>
    <xf numFmtId="2" fontId="15" fillId="5" borderId="9" xfId="15" applyNumberFormat="1" applyFont="1" applyFill="1" applyBorder="1" applyAlignment="1">
      <alignment horizontal="center" vertical="center" wrapText="1"/>
    </xf>
    <xf numFmtId="167" fontId="1" fillId="6" borderId="12" xfId="15" applyNumberFormat="1" applyFon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left"/>
    </xf>
    <xf numFmtId="49" fontId="0" fillId="7" borderId="0" xfId="25" applyNumberFormat="1" applyFont="1" applyFill="1" applyBorder="1" applyAlignment="1">
      <alignment horizontal="center" vertical="center"/>
    </xf>
    <xf numFmtId="167" fontId="1" fillId="0" borderId="12" xfId="15" applyNumberFormat="1" applyFont="1" applyFill="1" applyBorder="1" applyAlignment="1">
      <alignment horizontal="center" vertical="center" wrapText="1"/>
    </xf>
    <xf numFmtId="170" fontId="0" fillId="0" borderId="0" xfId="0" applyNumberFormat="1" applyFill="1" applyAlignment="1">
      <alignment horizontal="right"/>
    </xf>
    <xf numFmtId="1" fontId="1" fillId="0" borderId="12" xfId="15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vertical="center" wrapText="1"/>
    </xf>
    <xf numFmtId="0" fontId="1" fillId="0" borderId="1" xfId="2" applyNumberFormat="1" applyFont="1" applyFill="1" applyBorder="1" applyAlignment="1">
      <alignment horizontal="left" vertical="center" wrapText="1"/>
    </xf>
    <xf numFmtId="169" fontId="0" fillId="0" borderId="0" xfId="25" applyNumberFormat="1" applyFont="1" applyFill="1"/>
    <xf numFmtId="0" fontId="18" fillId="0" borderId="0" xfId="0" applyFont="1" applyFill="1" applyAlignment="1">
      <alignment wrapText="1"/>
    </xf>
    <xf numFmtId="167" fontId="1" fillId="2" borderId="11" xfId="15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18" fillId="2" borderId="5" xfId="25" applyNumberFormat="1" applyFont="1" applyFill="1" applyBorder="1" applyAlignment="1">
      <alignment horizontal="center" vertical="center"/>
    </xf>
    <xf numFmtId="4" fontId="19" fillId="2" borderId="1" xfId="25" applyNumberFormat="1" applyFont="1" applyFill="1" applyBorder="1"/>
    <xf numFmtId="4" fontId="18" fillId="2" borderId="0" xfId="25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 wrapText="1"/>
    </xf>
    <xf numFmtId="167" fontId="18" fillId="2" borderId="12" xfId="0" applyNumberFormat="1" applyFont="1" applyFill="1" applyBorder="1" applyAlignment="1">
      <alignment horizontal="center" vertical="center"/>
    </xf>
    <xf numFmtId="0" fontId="19" fillId="2" borderId="7" xfId="0" applyFont="1" applyFill="1" applyBorder="1"/>
    <xf numFmtId="169" fontId="19" fillId="2" borderId="9" xfId="25" applyNumberFormat="1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5" fillId="0" borderId="9" xfId="25" applyFont="1" applyFill="1" applyBorder="1" applyAlignment="1">
      <alignment horizontal="center" vertical="center" wrapText="1"/>
    </xf>
    <xf numFmtId="2" fontId="0" fillId="3" borderId="0" xfId="0" applyNumberFormat="1" applyFill="1"/>
    <xf numFmtId="164" fontId="0" fillId="2" borderId="0" xfId="25" applyNumberFormat="1" applyFont="1" applyFill="1" applyBorder="1" applyAlignment="1">
      <alignment horizontal="left" vertical="top"/>
    </xf>
    <xf numFmtId="1" fontId="1" fillId="3" borderId="12" xfId="15" applyNumberFormat="1" applyFont="1" applyFill="1" applyBorder="1" applyAlignment="1">
      <alignment horizontal="center" vertical="center" wrapText="1"/>
    </xf>
    <xf numFmtId="167" fontId="1" fillId="3" borderId="12" xfId="15" applyNumberFormat="1" applyFont="1" applyFill="1" applyBorder="1" applyAlignment="1">
      <alignment horizontal="center" vertical="center" wrapText="1"/>
    </xf>
    <xf numFmtId="2" fontId="18" fillId="0" borderId="10" xfId="2" applyNumberFormat="1" applyFont="1" applyFill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/>
    </xf>
    <xf numFmtId="164" fontId="1" fillId="5" borderId="1" xfId="25" applyFont="1" applyFill="1" applyBorder="1" applyAlignment="1">
      <alignment horizontal="center" vertical="center" wrapText="1"/>
    </xf>
    <xf numFmtId="164" fontId="1" fillId="5" borderId="5" xfId="25" applyFont="1" applyFill="1" applyBorder="1" applyAlignment="1">
      <alignment horizontal="center" vertical="center" wrapText="1"/>
    </xf>
    <xf numFmtId="164" fontId="1" fillId="5" borderId="12" xfId="25" applyFont="1" applyFill="1" applyBorder="1" applyAlignment="1">
      <alignment horizontal="center" vertical="center"/>
    </xf>
    <xf numFmtId="164" fontId="1" fillId="5" borderId="12" xfId="2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26">
    <cellStyle name="Excel Built-in Normal" xfId="1" xr:uid="{00000000-0005-0000-0000-000000000000}"/>
    <cellStyle name="Обычный" xfId="0" builtinId="0"/>
    <cellStyle name="Обычный 10" xfId="2" xr:uid="{00000000-0005-0000-0000-000002000000}"/>
    <cellStyle name="Обычный 11" xfId="3" xr:uid="{00000000-0005-0000-0000-000003000000}"/>
    <cellStyle name="Обычный 12" xfId="4" xr:uid="{00000000-0005-0000-0000-000004000000}"/>
    <cellStyle name="Обычный 13" xfId="5" xr:uid="{00000000-0005-0000-0000-000005000000}"/>
    <cellStyle name="Обычный 2" xfId="6" xr:uid="{00000000-0005-0000-0000-000006000000}"/>
    <cellStyle name="Обычный 2 2" xfId="7" xr:uid="{00000000-0005-0000-0000-000007000000}"/>
    <cellStyle name="Обычный 2 2 2" xfId="8" xr:uid="{00000000-0005-0000-0000-000008000000}"/>
    <cellStyle name="Обычный 2 3" xfId="9" xr:uid="{00000000-0005-0000-0000-000009000000}"/>
    <cellStyle name="Обычный 3" xfId="10" xr:uid="{00000000-0005-0000-0000-00000A000000}"/>
    <cellStyle name="Обычный 3 2" xfId="11" xr:uid="{00000000-0005-0000-0000-00000B000000}"/>
    <cellStyle name="Обычный 3 3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4" xfId="15" xr:uid="{00000000-0005-0000-0000-00000F000000}"/>
    <cellStyle name="Обычный 5" xfId="16" xr:uid="{00000000-0005-0000-0000-000010000000}"/>
    <cellStyle name="Обычный 5 2" xfId="17" xr:uid="{00000000-0005-0000-0000-000011000000}"/>
    <cellStyle name="Обычный 6" xfId="18" xr:uid="{00000000-0005-0000-0000-000012000000}"/>
    <cellStyle name="Обычный 7" xfId="19" xr:uid="{00000000-0005-0000-0000-000013000000}"/>
    <cellStyle name="Обычный 8" xfId="20" xr:uid="{00000000-0005-0000-0000-000014000000}"/>
    <cellStyle name="Обычный 9" xfId="21" xr:uid="{00000000-0005-0000-0000-000015000000}"/>
    <cellStyle name="Процентный 2" xfId="22" xr:uid="{00000000-0005-0000-0000-000016000000}"/>
    <cellStyle name="Финансовый" xfId="25" builtinId="3"/>
    <cellStyle name="Финансовый 2" xfId="23" xr:uid="{00000000-0005-0000-0000-000018000000}"/>
    <cellStyle name="Финансовый 3" xfId="24" xr:uid="{00000000-0005-0000-0000-000019000000}"/>
  </cellStyles>
  <dxfs count="0"/>
  <tableStyles count="0" defaultTableStyle="TableStyleMedium2" defaultPivotStyle="PivotStyleLight16"/>
  <colors>
    <mruColors>
      <color rgb="FFFF5050"/>
      <color rgb="FFFFFFCC"/>
      <color rgb="FFFFCC66"/>
      <color rgb="FFFFCC00"/>
      <color rgb="FFFFD13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8</xdr:row>
      <xdr:rowOff>1095376</xdr:rowOff>
    </xdr:from>
    <xdr:to>
      <xdr:col>2</xdr:col>
      <xdr:colOff>442913</xdr:colOff>
      <xdr:row>8</xdr:row>
      <xdr:rowOff>1095376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713" y="3190876"/>
          <a:ext cx="5743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" name="Objec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" name="Objec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" name="Object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" name="Objec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" name="Objec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" name="Objec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" name="Object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" name="Object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" name="Object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" name="Object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" name="Object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" name="Object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" name="Object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" name="Object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" name="Object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" name="Object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" name="Object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" name="Object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" name="Object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" name="Object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" name="Object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" name="Object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" name="Object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" name="Object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" name="Object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" name="Object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" name="Object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" name="Object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" name="Object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" name="Object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" name="Object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" name="Object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" name="Object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" name="Object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" name="Object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" name="Object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" name="Object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" name="Object 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" name="Object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" name="Object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" name="Object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" name="Object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" name="Object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" name="Object 4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" name="Object 4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" name="Object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" name="Object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" name="Object 5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" name="Object 5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" name="Object 5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" name="Object 5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" name="Object 5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" name="Object 5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" name="Object 5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" name="Object 5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" name="Object 6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" name="Object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2" name="Object 6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3" name="Object 6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4" name="Object 6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5" name="Object 6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6" name="Object 6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7" name="Object 6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8" name="Object 6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9" name="Object 6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0" name="Object 7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1" name="Object 7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2" name="Object 7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3" name="Object 7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4" name="Object 7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5" name="Object 7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6" name="Object 7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7" name="Object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8" name="Object 7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9" name="Object 7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0" name="Object 8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1" name="Object 8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2" name="Object 8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3" name="Object 8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4" name="Object 8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5" name="Object 8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6" name="Object 8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7" name="Object 8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8" name="Object 8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9" name="Object 8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0" name="Object 9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1" name="Object 9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2" name="Object 9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3" name="Object 9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4" name="Object 9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5" name="Object 9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6" name="Object 9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7" name="Object 9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8" name="Object 9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9" name="Object 9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0" name="Object 1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1" name="Object 10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2" name="Object 10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3" name="Object 10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4" name="Object 10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5" name="Object 10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6" name="Object 10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7" name="Object 10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8" name="Object 10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9" name="Object 10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0" name="Object 11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1" name="Object 11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2" name="Object 11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3" name="Object 11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14" name="Object 11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5" name="Object 1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6" name="Object 11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7" name="Object 117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8" name="Object 11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9" name="Object 11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0" name="Object 13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1" name="Object 13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2" name="Object 13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3" name="Object 13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124" name="Object 13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4802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5" name="Object 13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126" name="Picture 14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7" name="Object 17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8" name="Object 17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9" name="Object 17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0" name="Object 17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1" name="Object 1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2" name="Object 1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3" name="Object 1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4" name="Object 18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5" name="Object 18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6" name="Object 18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7" name="Object 18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8" name="Object 18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9" name="Object 18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0" name="Object 18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1" name="Object 19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2" name="Object 19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3" name="Object 19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4" name="Object 19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5" name="Object 19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6" name="Object 19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7" name="Object 19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8" name="Object 19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9" name="Object 19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0" name="Object 19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1" name="Object 20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2" name="Object 20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3" name="Object 20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4" name="Object 2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5" name="Object 20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6" name="Object 20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7" name="Object 20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8" name="Object 20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9" name="Object 20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0" name="Object 20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1" name="Object 21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2" name="Object 21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3" name="Object 21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4" name="Object 21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5" name="Object 2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6" name="Object 2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7" name="Object 2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8" name="Object 2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9" name="Object 21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0" name="Object 2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1" name="Object 22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2" name="Object 2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3" name="Object 22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4" name="Object 22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5" name="Object 22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6" name="Object 22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7" name="Object 22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8" name="Object 22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9" name="Object 22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0" name="Object 22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1" name="Object 23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2" name="Object 23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3" name="Object 23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4" name="Object 23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5" name="Object 23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6" name="Object 23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7" name="Object 23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8" name="Object 2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9" name="Object 23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0" name="Object 23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1" name="Object 24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2" name="Object 24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3" name="Object 24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4" name="Object 24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5" name="Object 24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6" name="Object 24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7" name="Object 24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8" name="Object 24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9" name="Object 24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0" name="Object 24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1" name="Object 25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2" name="Object 25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3" name="Object 25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4" name="Object 25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5" name="Object 25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6" name="Object 25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7" name="Object 25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8" name="Object 25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9" name="Object 25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0" name="Object 25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1" name="Object 26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2" name="Object 26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3" name="Object 26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4" name="Object 26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5" name="Object 26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6" name="Object 26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7" name="Object 26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8" name="Object 26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9" name="Object 26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0" name="Object 26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1" name="Object 27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2" name="Object 27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3" name="Object 27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4" name="Object 27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5" name="Object 2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6" name="Object 27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7" name="Object 27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8" name="Object 27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9" name="Object 27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0" name="Object 27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1" name="Object 28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2" name="Object 2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3" name="Object 2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4" name="Object 28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5" name="Object 28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6" name="Object 28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7" name="Object 28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8" name="Object 28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9" name="Object 28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40" name="Object 28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1" name="Object 29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2" name="Object 29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3" name="Object 29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4" name="Object 29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5" name="Object 29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6" name="Object 29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7" name="Object 29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8" name="Object 29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9" name="Object 29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250" name="Object 29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4802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1" name="Object 3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2" name="Object 3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3" name="Object 3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4" name="Object 3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5" name="Object 3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6" name="Object 3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7" name="Object 3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8" name="Object 3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9" name="Object 3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0" name="Object 3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1" name="Object 3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2" name="Object 3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3" name="Object 3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4" name="Object 3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5" name="Object 3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6" name="Object 3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7" name="Object 3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8" name="Object 3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9" name="Object 3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0" name="Object 3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1" name="Object 3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2" name="Object 3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3" name="Object 3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4" name="Object 3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5" name="Object 3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6" name="Object 3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7" name="Object 3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8" name="Object 3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9" name="Object 3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0" name="Object 3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1" name="Object 3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2" name="Object 3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3" name="Object 3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4" name="Object 3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5" name="Object 3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6" name="Object 3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7" name="Object 3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8" name="Object 3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9" name="Object 3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0" name="Object 3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1" name="Object 3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2" name="Object 3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3" name="Object 3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4" name="Object 3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5" name="Object 3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6" name="Object 3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7" name="Object 3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8" name="Object 3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9" name="Object 3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0" name="Object 34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1" name="Object 35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2" name="Object 35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3" name="Object 35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4" name="Object 35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5" name="Object 35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6" name="Object 35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7" name="Object 35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8" name="Object 35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9" name="Object 35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0" name="Object 35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1" name="Object 36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2" name="Object 36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3" name="Object 36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4" name="Object 36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5" name="Object 36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6" name="Object 36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7" name="Object 36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8" name="Object 36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9" name="Object 36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0" name="Object 36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1" name="Object 37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2" name="Object 37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3" name="Object 37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4" name="Object 37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5" name="Object 3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6" name="Object 37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7" name="Object 37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8" name="Object 37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9" name="Object 37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0" name="Object 37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1" name="Object 38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2" name="Object 38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3" name="Object 38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4" name="Object 38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5" name="Object 38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6" name="Object 38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7" name="Object 38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8" name="Object 38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9" name="Object 38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0" name="Object 38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1" name="Object 39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2" name="Object 39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3" name="Object 39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4" name="Object 39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5" name="Object 39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6" name="Object 39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7" name="Object 39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8" name="Object 39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9" name="Object 39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0" name="Object 39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1" name="Object 4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2" name="Object 40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3" name="Object 40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4" name="Object 4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5" name="Object 40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6" name="Object 40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7" name="Object 40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8" name="Object 40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9" name="Object 40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0" name="Object 40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1" name="Object 41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2" name="Object 41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3" name="Object 41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4" name="Object 41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5" name="Object 41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6" name="Object 4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7" name="Object 41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8" name="Object 41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9" name="Object 41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0" name="Object 41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1" name="Object 42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2" name="Object 42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3" name="Object 42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4" name="Object 42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5" name="Object 42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6" name="Object 42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7" name="Object 42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8" name="Object 42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9" name="Object 42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0" name="Object 42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1" name="Object 43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2" name="Object 43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3" name="Object 43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4" name="Object 43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5" name="Object 43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6" name="Object 43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7" name="Object 43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8" name="Object 43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9" name="Object 43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0" name="Object 43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1" name="Object 44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2" name="Object 44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3" name="Object 44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4" name="Object 44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5" name="Object 44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6" name="Object 44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7" name="Object 44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8" name="Object 44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9" name="Object 44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0" name="Object 44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1" name="Object 45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2" name="Object 45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3" name="Object 45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4" name="Object 45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5" name="Object 45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6" name="Object 45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7" name="Object 45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8" name="Object 45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9" name="Object 45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0" name="Object 45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1" name="Object 46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2" name="Object 46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3" name="Object 46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4" name="Object 46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5" name="Object 46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6" name="Object 46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7" name="Object 46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8" name="Object 46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9" name="Object 46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0" name="Object 46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1" name="Object 47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2" name="Object 47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3" name="Object 47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4" name="Object 47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5" name="Object 4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6" name="Object 47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7" name="Object 47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8" name="Object 47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9" name="Object 47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0" name="Object 47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1" name="Object 48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2" name="Object 48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3" name="Object 48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4" name="Object 48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5" name="Object 48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6" name="Object 48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7" name="Object 48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8" name="Object 48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9" name="Object 48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0" name="Object 48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1" name="Object 49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2" name="Object 49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3" name="Object 49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4" name="Object 49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5" name="Object 49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6" name="Object 49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7" name="Object 49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8" name="Object 49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9" name="Object 49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0" name="Object 49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1" name="Object 50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2" name="Object 50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3" name="Object 50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4" name="Object 5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5" name="Object 50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6" name="Object 50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7" name="Object 50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8" name="Object 50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9" name="Object 50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0" name="Object 50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1" name="Object 51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2" name="Object 51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3" name="Object 51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4" name="Object 51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5" name="Object 51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6" name="Object 5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7" name="Object 51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8" name="Object 51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9" name="Object 51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0" name="Object 51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1" name="Object 52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2" name="Object 52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3" name="Object 52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4" name="Object 52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5" name="Object 52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76" name="Object 52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7" name="Object 52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8" name="Object 52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9" name="Object 52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0" name="Object 52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1" name="Object 53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2" name="Object 53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3" name="Object 53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4" name="Object 53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5" name="Object 53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6" name="Object 53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7" name="Object 53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8" name="Object 53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9" name="Object 79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0" name="Object 79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1" name="Object 79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2" name="Object 79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3" name="Object 79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4" name="Object 79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5" name="Object 79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6" name="Object 797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7" name="Object 79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8" name="Object 79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9" name="Object 8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0" name="Object 80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1" name="Object 80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2" name="Object 8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3" name="Object 80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4" name="Object 80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5" name="Object 80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6" name="Object 80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7" name="Object 80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8" name="Object 80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9" name="Object 81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0" name="Object 81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1" name="Object 81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2" name="Object 81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3" name="Object 81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4" name="Object 8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5" name="Object 81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6" name="Object 81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7" name="Object 81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8" name="Object 819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9" name="Object 82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0" name="Object 82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1" name="Object 82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2" name="Object 82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3" name="Object 82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4" name="Object 82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5" name="Object 82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6" name="Object 82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7" name="Object 82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8" name="Object 82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9" name="Object 83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0" name="Object 83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1" name="Object 83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2" name="Object 83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3" name="Object 83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4" name="Object 83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5" name="Object 83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6" name="Object 83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7" name="Object 83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8" name="Object 839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9" name="Object 84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0" name="Object 84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1" name="Object 84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2" name="Object 84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3" name="Object 84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4" name="Object 84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5" name="Object 8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6" name="Object 8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7" name="Object 8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8" name="Object 84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9" name="Object 85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0" name="Object 85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1" name="Object 85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2" name="Object 85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3" name="Object 85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4" name="Object 85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5" name="Object 85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6" name="Object 85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7" name="Object 85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8" name="Object 85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9" name="Object 86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0" name="Object 86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1" name="Object 86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2" name="Object 86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3" name="Object 86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4" name="Object 86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5" name="Object 86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6" name="Object 86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7" name="Object 86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8" name="Object 86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9" name="Object 87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0" name="Object 87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1" name="Object 87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2" name="Object 87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3" name="Object 8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4" name="Object 87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5" name="Object 87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6" name="Object 87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7" name="Object 87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8" name="Object 87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9" name="Object 88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0" name="Object 88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1" name="Object 88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2" name="Object 88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3" name="Object 88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4" name="Object 88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5" name="Object 88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6" name="Object 88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7" name="Object 88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8" name="Object 88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9" name="Object 89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0" name="Object 89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1" name="Object 89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2" name="Object 89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3" name="Object 89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4" name="Object 89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95" name="Object 89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6" name="Object 89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7" name="Object 89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8" name="Object 899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9" name="Object 90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0" name="Object 90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1" name="Object 90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2" name="Object 9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3" name="Object 90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4" name="Object 90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5" name="Object 90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6" name="Object 90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7" name="Object 90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48025"/>
          <a:ext cx="575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8" name="Object 90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9" name="Object 91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0" name="Object 91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1" name="Object 91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48025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612" name="Object 91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4802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0</xdr:rowOff>
    </xdr:from>
    <xdr:to>
      <xdr:col>3</xdr:col>
      <xdr:colOff>0</xdr:colOff>
      <xdr:row>9</xdr:row>
      <xdr:rowOff>0</xdr:rowOff>
    </xdr:to>
    <xdr:pic>
      <xdr:nvPicPr>
        <xdr:cNvPr id="613" name="Object 91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3248025"/>
          <a:ext cx="702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4" name="Picture 93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9</xdr:row>
      <xdr:rowOff>0</xdr:rowOff>
    </xdr:from>
    <xdr:ext cx="85725" cy="0"/>
    <xdr:pic>
      <xdr:nvPicPr>
        <xdr:cNvPr id="615" name="Picture 14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85725" cy="0"/>
    <xdr:pic>
      <xdr:nvPicPr>
        <xdr:cNvPr id="616" name="Picture 93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7" name="Object 15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8" name="Object 15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9" name="Object 15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0" name="Object 15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1" name="Object 157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2" name="Object 159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3" name="Object 16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4" name="Object 16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5" name="Object 16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6" name="Object 1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7" name="Object 1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8" name="Object 1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9" name="Object 16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0" name="Object 170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1" name="Object 17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2" name="Object 17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3" name="Object 17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4" name="Object 539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5" name="Object 54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6" name="Object 9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7" name="Object 91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8" name="Object 91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9" name="Object 92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0" name="Object 92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1" name="Object 92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2" name="Object 92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3" name="Object 92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4" name="Object -102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199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645" name="Picture 14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6" name="Picture 93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7" name="Picture 14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8" name="Picture 93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49" name="Object 15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0" name="Object 15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1" name="Object 15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2" name="Object 15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3" name="Object 157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4" name="Object 159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5" name="Object 16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6" name="Object 16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7" name="Object 16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8" name="Object 16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9" name="Object 16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0" name="Object 16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1" name="Object 16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2" name="Object 17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3" name="Object 17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4" name="Object 17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5" name="Object 17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6" name="Object 53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7" name="Object 54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8" name="Object 9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9" name="Object 91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0" name="Object 91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1" name="Object 92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2" name="Object 92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3" name="Object 92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4" name="Object 92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5" name="Object 92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6" name="Object -102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819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9</xdr:row>
      <xdr:rowOff>0</xdr:rowOff>
    </xdr:from>
    <xdr:ext cx="85725" cy="0"/>
    <xdr:pic>
      <xdr:nvPicPr>
        <xdr:cNvPr id="677" name="Picture 14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8" name="Picture 93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9" name="Picture 14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80" name="Picture 93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1" name="Object 15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2" name="Object 15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3" name="Object 15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4" name="Object 15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5" name="Object 15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6" name="Object 159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7" name="Object 16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8" name="Object 16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9" name="Object 16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0" name="Object 16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1" name="Object 16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2" name="Object 16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3" name="Object 16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4" name="Object 17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5" name="Object 17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6" name="Object 17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7" name="Object 17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8" name="Object 539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9" name="Object 54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0" name="Object 9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1" name="Object 91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2" name="Object 91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3" name="Object 92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4" name="Object 92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5" name="Object 92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6" name="Object 92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7" name="Object 92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8" name="Object -102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677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709" name="Picture 14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0" name="Picture 93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1" name="Picture 14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2" name="Picture 93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3" name="Object 15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4" name="Object 15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5" name="Object 15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6" name="Object 15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7" name="Object 157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8" name="Object 159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9" name="Object 16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0" name="Object 16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1" name="Object 16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2" name="Object 16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3" name="Object 16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4" name="Object 166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5" name="Object 16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6" name="Object 17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7" name="Object 17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8" name="Object 17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9" name="Object 17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0" name="Object 53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1" name="Object 54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2" name="Object 9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3" name="Object 91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4" name="Object 91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5" name="Object 92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6" name="Object 92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7" name="Object 92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8" name="Object 92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9" name="Object 92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40" name="Object -102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9</xdr:row>
      <xdr:rowOff>0</xdr:rowOff>
    </xdr:from>
    <xdr:ext cx="85725" cy="0"/>
    <xdr:pic>
      <xdr:nvPicPr>
        <xdr:cNvPr id="741" name="Picture 14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2" name="Picture 93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3" name="Picture 14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4" name="Picture 93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5" name="Object 15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6" name="Object 15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7" name="Object 15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8" name="Object 15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9" name="Object 157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0" name="Object 15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1" name="Object 16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2" name="Object 16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3" name="Object 16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4" name="Object 1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5" name="Object 16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6" name="Object 166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7" name="Object 169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8" name="Object 17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9" name="Object 17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0" name="Object 17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1" name="Object 17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2" name="Object 539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3" name="Object 54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4" name="Object 9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5" name="Object 91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6" name="Object 91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7" name="Object 92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8" name="Object 92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9" name="Object 92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0" name="Object 92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1" name="Object 92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2" name="Object -102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5158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9</xdr:row>
      <xdr:rowOff>0</xdr:rowOff>
    </xdr:from>
    <xdr:ext cx="85725" cy="0"/>
    <xdr:pic>
      <xdr:nvPicPr>
        <xdr:cNvPr id="773" name="Picture 14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4" name="Picture 93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5" name="Picture 14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6" name="Picture 93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7" name="Object 15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8" name="Object 15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9" name="Object 15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0" name="Object 15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1" name="Object 15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2" name="Object 159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3" name="Object 16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4" name="Object 16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5" name="Object 16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6" name="Object 16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7" name="Object 16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8" name="Object 166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9" name="Object 16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0" name="Object 17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1" name="Object 17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2" name="Object 17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3" name="Object 17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4" name="Object 53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5" name="Object 54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6" name="Object 9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7" name="Object 91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8" name="Object 91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9" name="Object 92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0" name="Object 92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1" name="Object 92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2" name="Object 92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3" name="Object 92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4" name="Object -102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10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9</xdr:row>
      <xdr:rowOff>0</xdr:rowOff>
    </xdr:from>
    <xdr:ext cx="85725" cy="0"/>
    <xdr:pic>
      <xdr:nvPicPr>
        <xdr:cNvPr id="805" name="Picture 14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6" name="Picture 93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7" name="Picture 14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8" name="Picture 93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09" name="Object 15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0" name="Object 15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1" name="Object 15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2" name="Object 15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3" name="Object 157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4" name="Object 159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5" name="Object 16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6" name="Object 16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7" name="Object 16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8" name="Object 16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9" name="Object 16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0" name="Object 166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1" name="Object 16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2" name="Object 17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3" name="Object 17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4" name="Object 17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5" name="Object 17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6" name="Object 53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7" name="Object 54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8" name="Object 9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9" name="Object 916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0" name="Object 91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1" name="Object 92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2" name="Object 92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3" name="Object 92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4" name="Object 9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5" name="Object 92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6" name="Object -102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727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0</xdr:colOff>
      <xdr:row>9</xdr:row>
      <xdr:rowOff>0</xdr:rowOff>
    </xdr:from>
    <xdr:ext cx="85725" cy="0"/>
    <xdr:pic>
      <xdr:nvPicPr>
        <xdr:cNvPr id="837" name="Picture 14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8" name="Picture 93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9" name="Picture 14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40" name="Picture 9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1" name="Object 15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2" name="Object 15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3" name="Object 15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4" name="Object 15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5" name="Object 15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6" name="Object 1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7" name="Object 1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8" name="Object 16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9" name="Object 16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0" name="Object 16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1" name="Object 16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2" name="Object 166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3" name="Object 169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4" name="Object 17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5" name="Object 17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6" name="Object 17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7" name="Object 17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8" name="Object 53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9" name="Object 5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0" name="Object 9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1" name="Object 91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2" name="Object 91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3" name="Object 92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4" name="Object 92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5" name="Object 92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6" name="Object 92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7" name="Object 92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8" name="Object -102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0</xdr:colOff>
      <xdr:row>9</xdr:row>
      <xdr:rowOff>0</xdr:rowOff>
    </xdr:from>
    <xdr:ext cx="85725" cy="0"/>
    <xdr:pic>
      <xdr:nvPicPr>
        <xdr:cNvPr id="869" name="Picture 14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0" name="Picture 93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1" name="Picture 14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2" name="Picture 93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3" name="Object 15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4" name="Object 15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5" name="Object 15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6" name="Object 15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7" name="Object 157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8" name="Object 15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9" name="Object 16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0" name="Object 16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1" name="Object 16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2" name="Object 16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3" name="Object 16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4" name="Object 166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5" name="Object 16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6" name="Object 17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7" name="Object 17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8" name="Object 17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9" name="Object 17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0" name="Object 53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1" name="Object 54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2" name="Object 9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3" name="Object 91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4" name="Object 91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5" name="Object 92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6" name="Object 92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7" name="Object 92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8" name="Object 92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9" name="Object 92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900" name="Object -102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636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9</xdr:row>
      <xdr:rowOff>0</xdr:rowOff>
    </xdr:from>
    <xdr:ext cx="85725" cy="0"/>
    <xdr:pic>
      <xdr:nvPicPr>
        <xdr:cNvPr id="901" name="Picture 14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2" name="Picture 93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3" name="Picture 14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4" name="Picture 93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5" name="Object 15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6" name="Object 15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7" name="Object 15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8" name="Object 15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9" name="Object 15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0" name="Object 15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1" name="Object 16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2" name="Object 16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3" name="Object 16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4" name="Object 16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5" name="Object 16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6" name="Object 166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7" name="Object 16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8" name="Object 17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9" name="Object 17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0" name="Object 17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1" name="Object 17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2" name="Object 539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3" name="Object 54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4" name="Object 9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5" name="Object 916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6" name="Object 917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7" name="Object 92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8" name="Object 92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9" name="Object 92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0" name="Object 92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1" name="Object 92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2" name="Object -102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0665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9</xdr:row>
      <xdr:rowOff>0</xdr:rowOff>
    </xdr:from>
    <xdr:ext cx="85725" cy="0"/>
    <xdr:pic>
      <xdr:nvPicPr>
        <xdr:cNvPr id="933" name="Picture 14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4" name="Picture 93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5" name="Picture 14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6" name="Picture 93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7" name="Object 15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8" name="Object 15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9" name="Object 15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0" name="Object 15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1" name="Object 15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2" name="Object 15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3" name="Object 16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4" name="Object 16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5" name="Object 16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6" name="Object 16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7" name="Object 16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8" name="Object 16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9" name="Object 169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0" name="Object 17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1" name="Object 17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2" name="Object 17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3" name="Object 17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4" name="Object 53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5" name="Object 54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6" name="Object 9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7" name="Object 91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8" name="Object 91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9" name="Object 92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0" name="Object 92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1" name="Object 92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2" name="Object 92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3" name="Object 92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4" name="Object -102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591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9</xdr:row>
      <xdr:rowOff>0</xdr:rowOff>
    </xdr:from>
    <xdr:ext cx="85725" cy="0"/>
    <xdr:pic>
      <xdr:nvPicPr>
        <xdr:cNvPr id="965" name="Picture 14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6" name="Picture 93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7" name="Picture 14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8" name="Picture 93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69" name="Object 15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0" name="Object 15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1" name="Object 15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2" name="Object 15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3" name="Object 15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4" name="Object 15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5" name="Object 16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6" name="Object 16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7" name="Object 16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8" name="Object 16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9" name="Object 16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0" name="Object 16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1" name="Object 169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2" name="Object 17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3" name="Object 17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4" name="Object 17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5" name="Object 17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6" name="Object 539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7" name="Object 54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8" name="Object 9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9" name="Object 916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0" name="Object 917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1" name="Object 92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2" name="Object 92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3" name="Object 92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4" name="Object 92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5" name="Object 92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6" name="Object -102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02100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9</xdr:row>
      <xdr:rowOff>0</xdr:rowOff>
    </xdr:from>
    <xdr:ext cx="85725" cy="0"/>
    <xdr:pic>
      <xdr:nvPicPr>
        <xdr:cNvPr id="997" name="Picture 14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8" name="Picture 93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9" name="Picture 14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1000" name="Picture 93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1" name="Object 15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2" name="Object 15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3" name="Object 15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4" name="Object 15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5" name="Object 15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6" name="Object 15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7" name="Object 16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8" name="Object 16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9" name="Object 16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0" name="Object 16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1" name="Object 16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2" name="Object 166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3" name="Object 169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4" name="Object 17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5" name="Object 17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6" name="Object 17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7" name="Object 17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8" name="Object 53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9" name="Object 54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0" name="Object 91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1" name="Object 916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2" name="Object 917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3" name="Object 92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4" name="Object 92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5" name="Object 92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6" name="Object 9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7" name="Object 92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8" name="Object -102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7362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1029" name="Picture 14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0" name="Picture 93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1" name="Picture 14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2" name="Picture 93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3" name="Picture 14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4" name="Picture 93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5" name="Picture 14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6" name="Picture 93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7" name="Picture 14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8" name="Picture 93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9" name="Picture 14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0" name="Picture 93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1" name="Picture 14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2" name="Picture 93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3" name="Picture 14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4" name="Picture 9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25275" y="32480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" name="Object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" name="Object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" name="Object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" name="Object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" name="Object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" name="Object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" name="Object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" name="Object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" name="Object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" name="Object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" name="Object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" name="Object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" name="Object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" name="Object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" name="Object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" name="Object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" name="Object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" name="Object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" name="Object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" name="Object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" name="Object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" name="Object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" name="Object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" name="Object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" name="Object 2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" name="Object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" name="Object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" name="Object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" name="Object 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" name="Object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" name="Object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" name="Object 3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" name="Object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" name="Object 3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" name="Object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" name="Object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" name="Object 4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" name="Object 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" name="Object 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" name="Object 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" name="Object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" name="Object 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" name="Object 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" name="Object 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" name="Object 4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" name="Object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" name="Object 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" name="Object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" name="Object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" name="Object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" name="Object 5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" name="Object 5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" name="Object 5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" name="Object 5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" name="Object 5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" name="Object 6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" name="Object 6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2" name="Object 6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3" name="Object 6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4" name="Object 64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5" name="Object 6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6" name="Object 6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7" name="Object 6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8" name="Object 6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9" name="Object 6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0" name="Object 7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1" name="Object 7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2" name="Object 7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3" name="Object 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4" name="Object 7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5" name="Object 7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6" name="Object 7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7" name="Object 7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8" name="Object 7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9" name="Object 7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0" name="Object 8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1" name="Object 8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2" name="Object 8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3" name="Object 8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4" name="Object 8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5" name="Object 8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6" name="Object 8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7" name="Object 8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8" name="Object 8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9" name="Object 8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0" name="Object 9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1" name="Object 9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2" name="Object 9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3" name="Object 9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4" name="Object 94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5" name="Object 9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6" name="Object 9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7" name="Object 9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8" name="Object 9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9" name="Object 9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0" name="Object 1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1" name="Object 10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2" name="Object 10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3" name="Object 10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4" name="Object 10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5" name="Object 10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6" name="Object 10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7" name="Object 10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8" name="Object 10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9" name="Object 10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0" name="Object 11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1" name="Object 11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2" name="Object 11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3" name="Object 11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14" name="Object 114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5" name="Object 11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6" name="Object 11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7" name="Object 117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8" name="Object 11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9" name="Object 11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0" name="Object 13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1" name="Object 13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2" name="Object 134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3" name="Object 13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124" name="Object 137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1908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5" name="Object 138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126" name="Picture 14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7" name="Object 17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8" name="Object 17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9" name="Object 17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0" name="Object 17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1" name="Object 18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2" name="Object 18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3" name="Object 18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4" name="Object 18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5" name="Object 18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6" name="Object 18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7" name="Object 18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8" name="Object 18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9" name="Object 18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0" name="Object 18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1" name="Object 19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2" name="Object 19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3" name="Object 19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4" name="Object 19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5" name="Object 19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6" name="Object 19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7" name="Object 19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8" name="Object 19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9" name="Object 19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0" name="Object 19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1" name="Object 20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2" name="Object 20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3" name="Object 20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4" name="Object 20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5" name="Object 20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6" name="Object 20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7" name="Object 20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8" name="Object 20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9" name="Object 20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0" name="Object 20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1" name="Object 21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2" name="Object 21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3" name="Object 21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4" name="Object 21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5" name="Object 21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6" name="Object 21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7" name="Object 21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8" name="Object 21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9" name="Object 21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0" name="Object 21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1" name="Object 22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2" name="Object 22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3" name="Object 22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4" name="Object 22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5" name="Object 22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6" name="Object 22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7" name="Object 22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8" name="Object 22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9" name="Object 22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0" name="Object 22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1" name="Object 23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2" name="Object 23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3" name="Object 23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4" name="Object 23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5" name="Object 23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6" name="Object 23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7" name="Object 23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8" name="Object 23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9" name="Object 23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0" name="Object 23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1" name="Object 24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2" name="Object 24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3" name="Object 24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4" name="Object 24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5" name="Object 24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6" name="Object 24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7" name="Object 24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8" name="Object 24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9" name="Object 24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0" name="Object 24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1" name="Object 25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2" name="Object 25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3" name="Object 25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4" name="Object 25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5" name="Object 25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6" name="Object 25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7" name="Object 25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8" name="Object 25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9" name="Object 25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0" name="Object 25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1" name="Object 26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2" name="Object 26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3" name="Object 26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4" name="Object 26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5" name="Object 26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6" name="Object 26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7" name="Object 26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8" name="Object 26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9" name="Object 26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0" name="Object 26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1" name="Object 27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2" name="Object 27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3" name="Object 27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4" name="Object 27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5" name="Object 27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6" name="Object 27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7" name="Object 27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8" name="Object 27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9" name="Object 27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0" name="Object 27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1" name="Object 28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2" name="Object 28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3" name="Object 28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4" name="Object 28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5" name="Object 28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6" name="Object 28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7" name="Object 28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8" name="Object 28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9" name="Object 28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40" name="Object 28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1" name="Object 29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2" name="Object 29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3" name="Object 29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4" name="Object 29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5" name="Object 29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6" name="Object 29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7" name="Object 29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8" name="Object 29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9" name="Object 29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250" name="Object 29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1908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1" name="Object 30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2" name="Object 30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3" name="Object 30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4" name="Object 30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5" name="Object 30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6" name="Object 30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7" name="Object 30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8" name="Object 30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9" name="Object 30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0" name="Object 30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1" name="Object 31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2" name="Object 31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3" name="Object 31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4" name="Object 31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5" name="Object 31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6" name="Object 31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7" name="Object 31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8" name="Object 31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9" name="Object 31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0" name="Object 31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1" name="Object 32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2" name="Object 32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3" name="Object 32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4" name="Object 32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5" name="Object 32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6" name="Object 32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7" name="Object 32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8" name="Object 32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9" name="Object 32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0" name="Object 32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1" name="Object 33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2" name="Object 33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3" name="Object 33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4" name="Object 33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5" name="Object 33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6" name="Object 33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7" name="Object 33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8" name="Object 33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9" name="Object 33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0" name="Object 33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1" name="Object 34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2" name="Object 34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3" name="Object 34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4" name="Object 34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5" name="Object 34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6" name="Object 34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7" name="Object 34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8" name="Object 34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9" name="Object 34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0" name="Object 34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1" name="Object 35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2" name="Object 35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3" name="Object 35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4" name="Object 35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5" name="Object 35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6" name="Object 35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7" name="Object 35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8" name="Object 35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9" name="Object 35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0" name="Object 35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1" name="Object 36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2" name="Object 36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3" name="Object 36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4" name="Object 36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5" name="Object 36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6" name="Object 36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7" name="Object 36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8" name="Object 36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9" name="Object 36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0" name="Object 36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1" name="Object 37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2" name="Object 37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3" name="Object 37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4" name="Object 37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5" name="Object 37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6" name="Object 37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7" name="Object 37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8" name="Object 37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9" name="Object 37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0" name="Object 37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1" name="Object 38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2" name="Object 38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3" name="Object 38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4" name="Object 38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5" name="Object 38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6" name="Object 38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7" name="Object 38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8" name="Object 38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9" name="Object 38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0" name="Object 38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1" name="Object 39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2" name="Object 39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3" name="Object 39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4" name="Object 39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5" name="Object 39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6" name="Object 39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7" name="Object 39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8" name="Object 39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9" name="Object 39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0" name="Object 39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1" name="Object 40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2" name="Object 40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3" name="Object 40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4" name="Object 40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5" name="Object 40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6" name="Object 40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7" name="Object 40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8" name="Object 40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9" name="Object 40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0" name="Object 40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1" name="Object 41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2" name="Object 41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3" name="Object 41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4" name="Object 41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5" name="Object 41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6" name="Object 41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7" name="Object 41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8" name="Object 41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9" name="Object 41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0" name="Object 41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1" name="Object 42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2" name="Object 42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3" name="Object 42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4" name="Object 42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5" name="Object 42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6" name="Object 42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7" name="Object 42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8" name="Object 42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9" name="Object 42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0" name="Object 42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1" name="Object 43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2" name="Object 43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3" name="Object 43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4" name="Object 43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5" name="Object 43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6" name="Object 43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7" name="Object 43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8" name="Object 43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9" name="Object 43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0" name="Object 43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1" name="Object 44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2" name="Object 44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3" name="Object 44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4" name="Object 44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5" name="Object 44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6" name="Object 44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7" name="Object 44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8" name="Object 44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9" name="Object 44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0" name="Object 44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1" name="Object 45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2" name="Object 45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3" name="Object 45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4" name="Object 45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5" name="Object 45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6" name="Object 45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7" name="Object 45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8" name="Object 45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9" name="Object 45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0" name="Object 45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1" name="Object 46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2" name="Object 46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3" name="Object 46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4" name="Object 46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5" name="Object 46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6" name="Object 46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7" name="Object 46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8" name="Object 46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9" name="Object 46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0" name="Object 46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1" name="Object 47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2" name="Object 47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3" name="Object 47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4" name="Object 47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5" name="Object 47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6" name="Object 47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7" name="Object 47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8" name="Object 47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9" name="Object 47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0" name="Object 47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1" name="Object 48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2" name="Object 48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3" name="Object 48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4" name="Object 48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5" name="Object 48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6" name="Object 48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7" name="Object 48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8" name="Object 48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9" name="Object 48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0" name="Object 48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1" name="Object 49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2" name="Object 49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3" name="Object 49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4" name="Object 49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5" name="Object 49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6" name="Object 49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7" name="Object 49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8" name="Object 49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9" name="Object 49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0" name="Object 49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1" name="Object 50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2" name="Object 50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3" name="Object 50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4" name="Object 50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5" name="Object 50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6" name="Object 50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7" name="Object 50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8" name="Object 50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9" name="Object 50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0" name="Object 50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1" name="Object 51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2" name="Object 51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3" name="Object 51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4" name="Object 51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5" name="Object 51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6" name="Object 51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7" name="Object 51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8" name="Object 51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9" name="Object 51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0" name="Object 51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1" name="Object 52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2" name="Object 52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3" name="Object 52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4" name="Object 52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5" name="Object 52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76" name="Object 52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7" name="Object 52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8" name="Object 52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9" name="Object 52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0" name="Object 52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1" name="Object 53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2" name="Object 53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3" name="Object 53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4" name="Object 53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5" name="Object 53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6" name="Object 53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7" name="Object 53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8" name="Object 53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9" name="Object 790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0" name="Object 79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1" name="Object 792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2" name="Object 793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3" name="Object 794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4" name="Object 79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5" name="Object 79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6" name="Object 797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7" name="Object 79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8" name="Object 799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9" name="Object 800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0" name="Object 80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1" name="Object 802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2" name="Object 803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3" name="Object 804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4" name="Object 805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5" name="Object 80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6" name="Object 807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7" name="Object 80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8" name="Object 809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9" name="Object 810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0" name="Object 81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1" name="Object 812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2" name="Object 813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3" name="Object 814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4" name="Object 81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5" name="Object 81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6" name="Object 817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7" name="Object 81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8" name="Object 819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9" name="Object 820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0" name="Object 82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1" name="Object 822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2" name="Object 823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3" name="Object 824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4" name="Object 82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5" name="Object 82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6" name="Object 827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7" name="Object 828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8" name="Object 829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9" name="Object 830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0" name="Object 83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1" name="Object 832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2" name="Object 833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3" name="Object 834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4" name="Object 83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5" name="Object 83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6" name="Object 837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7" name="Object 838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8" name="Object 839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9" name="Object 840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0" name="Object 84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1" name="Object 842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2" name="Object 843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3" name="Object 844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4" name="Object 84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5" name="Object 84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6" name="Object 847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7" name="Object 848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8" name="Object 849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9" name="Object 850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0" name="Object 85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1" name="Object 852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2" name="Object 853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3" name="Object 854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4" name="Object 855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5" name="Object 85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6" name="Object 857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7" name="Object 858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8" name="Object 859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9" name="Object 860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0" name="Object 86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1" name="Object 862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2" name="Object 863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3" name="Object 864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4" name="Object 86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5" name="Object 86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6" name="Object 867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7" name="Object 868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8" name="Object 869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9" name="Object 870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0" name="Object 87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1" name="Object 872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2" name="Object 873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3" name="Object 874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4" name="Object 87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5" name="Object 87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6" name="Object 877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7" name="Object 878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8" name="Object 879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9" name="Object 880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0" name="Object 88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1" name="Object 882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2" name="Object 883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3" name="Object 884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4" name="Object 88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5" name="Object 88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6" name="Object 887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7" name="Object 888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8" name="Object 889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9" name="Object 890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0" name="Object 89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1" name="Object 892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2" name="Object 893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3" name="Object 894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4" name="Object 895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95" name="Object 89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6" name="Object 897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7" name="Object 898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8" name="Object 899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9" name="Object 900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0" name="Object 90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1" name="Object 902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2" name="Object 903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3" name="Object 904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4" name="Object 905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5" name="Object 90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6" name="Object 907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7" name="Object 908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190875"/>
          <a:ext cx="5715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8" name="Object 909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9" name="Object 910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0" name="Object 91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1" name="Object 912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190875"/>
          <a:ext cx="534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612" name="Object 913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1908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0</xdr:rowOff>
    </xdr:from>
    <xdr:to>
      <xdr:col>3</xdr:col>
      <xdr:colOff>0</xdr:colOff>
      <xdr:row>9</xdr:row>
      <xdr:rowOff>0</xdr:rowOff>
    </xdr:to>
    <xdr:pic>
      <xdr:nvPicPr>
        <xdr:cNvPr id="613" name="Object 914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3190875"/>
          <a:ext cx="7067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4" name="Picture 932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9</xdr:row>
      <xdr:rowOff>0</xdr:rowOff>
    </xdr:from>
    <xdr:ext cx="85725" cy="0"/>
    <xdr:pic>
      <xdr:nvPicPr>
        <xdr:cNvPr id="615" name="Picture 143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85725" cy="0"/>
    <xdr:pic>
      <xdr:nvPicPr>
        <xdr:cNvPr id="616" name="Picture 932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7" name="Object 152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8" name="Object 153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9" name="Object 154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0" name="Object 155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1" name="Object 157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2" name="Object 159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3" name="Object 160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4" name="Object 16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5" name="Object 162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6" name="Object 164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7" name="Object 165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8" name="Object 16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9" name="Object 169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0" name="Object 170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1" name="Object 172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2" name="Object 173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3" name="Object 175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4" name="Object 539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5" name="Object 54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6" name="Object 91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7" name="Object 91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8" name="Object 91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9" name="Object 92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0" name="Object 922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1" name="Object 923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2" name="Object 924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3" name="Object 925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4" name="Object -1022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580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645" name="Picture 143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6" name="Picture 932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7" name="Picture 143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8" name="Picture 932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49" name="Object 152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0" name="Object 153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1" name="Object 154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2" name="Object 15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3" name="Object 157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4" name="Object 159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5" name="Object 160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6" name="Object 16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7" name="Object 162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8" name="Object 164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9" name="Object 16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0" name="Object 16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1" name="Object 169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2" name="Object 170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3" name="Object 17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4" name="Object 17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5" name="Object 175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6" name="Object 539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7" name="Object 54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8" name="Object 915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9" name="Object 91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0" name="Object 917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1" name="Object 92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2" name="Object 922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3" name="Object 923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4" name="Object 924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5" name="Object 925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6" name="Object -1022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200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9</xdr:row>
      <xdr:rowOff>0</xdr:rowOff>
    </xdr:from>
    <xdr:ext cx="85725" cy="0"/>
    <xdr:pic>
      <xdr:nvPicPr>
        <xdr:cNvPr id="677" name="Picture 143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8" name="Picture 932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9" name="Picture 143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80" name="Picture 932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1" name="Object 152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2" name="Object 153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3" name="Object 154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4" name="Object 155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5" name="Object 157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6" name="Object 159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7" name="Object 160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8" name="Object 16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9" name="Object 162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0" name="Object 164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1" name="Object 165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2" name="Object 16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3" name="Object 169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4" name="Object 170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5" name="Object 172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6" name="Object 173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7" name="Object 17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8" name="Object 539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9" name="Object 54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0" name="Object 91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1" name="Object 91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2" name="Object 917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3" name="Object 92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4" name="Object 922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5" name="Object 923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6" name="Object 924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7" name="Object 92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8" name="Object -1022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868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709" name="Picture 143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0" name="Picture 932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1" name="Picture 143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2" name="Picture 932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3" name="Object 15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4" name="Object 15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5" name="Object 15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6" name="Object 15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7" name="Object 157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8" name="Object 159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9" name="Object 160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0" name="Object 16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1" name="Object 162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2" name="Object 164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3" name="Object 165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4" name="Object 16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5" name="Object 16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6" name="Object 170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7" name="Object 172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8" name="Object 173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9" name="Object 17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0" name="Object 53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1" name="Object 54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2" name="Object 91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3" name="Object 91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4" name="Object 917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5" name="Object 92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6" name="Object 922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7" name="Object 923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8" name="Object 924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9" name="Object 92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40" name="Object -1022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9</xdr:row>
      <xdr:rowOff>0</xdr:rowOff>
    </xdr:from>
    <xdr:ext cx="85725" cy="0"/>
    <xdr:pic>
      <xdr:nvPicPr>
        <xdr:cNvPr id="741" name="Picture 143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2" name="Picture 932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3" name="Picture 143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4" name="Picture 932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5" name="Object 152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6" name="Object 153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7" name="Object 154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8" name="Object 155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9" name="Object 157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0" name="Object 15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1" name="Object 16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2" name="Object 16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3" name="Object 16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4" name="Object 164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5" name="Object 16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6" name="Object 16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7" name="Object 169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8" name="Object 170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9" name="Object 172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0" name="Object 173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1" name="Object 17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2" name="Object 539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3" name="Object 54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4" name="Object 915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5" name="Object 91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6" name="Object 917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7" name="Object 92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8" name="Object 922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9" name="Object 923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0" name="Object 924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1" name="Object 92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2" name="Object -1022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3920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9</xdr:row>
      <xdr:rowOff>0</xdr:rowOff>
    </xdr:from>
    <xdr:ext cx="85725" cy="0"/>
    <xdr:pic>
      <xdr:nvPicPr>
        <xdr:cNvPr id="773" name="Picture 143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4" name="Picture 932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5" name="Picture 143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6" name="Picture 932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7" name="Object 152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8" name="Object 153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9" name="Object 154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0" name="Object 15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1" name="Object 157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2" name="Object 159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3" name="Object 160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4" name="Object 16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5" name="Object 162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6" name="Object 164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7" name="Object 16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8" name="Object 16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9" name="Object 169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0" name="Object 170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1" name="Object 172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2" name="Object 173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3" name="Object 17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4" name="Object 539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5" name="Object 54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6" name="Object 91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7" name="Object 91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8" name="Object 91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9" name="Object 92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0" name="Object 922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1" name="Object 923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2" name="Object 924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3" name="Object 92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4" name="Object -1022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8298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9</xdr:row>
      <xdr:rowOff>0</xdr:rowOff>
    </xdr:from>
    <xdr:ext cx="85725" cy="0"/>
    <xdr:pic>
      <xdr:nvPicPr>
        <xdr:cNvPr id="805" name="Picture 143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6" name="Picture 932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7" name="Picture 143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8" name="Picture 932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09" name="Object 152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0" name="Object 153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1" name="Object 154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2" name="Object 155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3" name="Object 157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4" name="Object 159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5" name="Object 160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6" name="Object 16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7" name="Object 162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8" name="Object 164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9" name="Object 16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0" name="Object 16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1" name="Object 169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2" name="Object 170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3" name="Object 17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4" name="Object 17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5" name="Object 175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6" name="Object 539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7" name="Object 54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8" name="Object 91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9" name="Object 91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0" name="Object 917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1" name="Object 92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2" name="Object 922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3" name="Object 923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4" name="Object 924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5" name="Object 925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6" name="Object -1022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58227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0</xdr:colOff>
      <xdr:row>9</xdr:row>
      <xdr:rowOff>0</xdr:rowOff>
    </xdr:from>
    <xdr:ext cx="85725" cy="0"/>
    <xdr:pic>
      <xdr:nvPicPr>
        <xdr:cNvPr id="837" name="Picture 143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8" name="Picture 932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9" name="Picture 143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40" name="Picture 932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1" name="Object 152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2" name="Object 153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3" name="Object 154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4" name="Object 15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5" name="Object 157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6" name="Object 159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7" name="Object 160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8" name="Object 16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9" name="Object 162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0" name="Object 164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1" name="Object 165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2" name="Object 16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3" name="Object 169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4" name="Object 170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5" name="Object 172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6" name="Object 173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7" name="Object 175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8" name="Object 539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9" name="Object 54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0" name="Object 915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1" name="Object 91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2" name="Object 917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3" name="Object 92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4" name="Object 922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5" name="Object 923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6" name="Object 924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7" name="Object 925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8" name="Object -1022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3350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0</xdr:colOff>
      <xdr:row>9</xdr:row>
      <xdr:rowOff>0</xdr:rowOff>
    </xdr:from>
    <xdr:ext cx="85725" cy="0"/>
    <xdr:pic>
      <xdr:nvPicPr>
        <xdr:cNvPr id="869" name="Picture 143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0" name="Picture 932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1" name="Picture 143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2" name="Picture 932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3" name="Object 15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4" name="Object 15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5" name="Object 15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6" name="Object 15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7" name="Object 157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8" name="Object 159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9" name="Object 160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0" name="Object 16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1" name="Object 162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2" name="Object 164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3" name="Object 16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4" name="Object 16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5" name="Object 169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6" name="Object 170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7" name="Object 172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8" name="Object 173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9" name="Object 17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0" name="Object 53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1" name="Object 54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2" name="Object 915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3" name="Object 91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4" name="Object 917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5" name="Object 92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6" name="Object 922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7" name="Object 923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8" name="Object 924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9" name="Object 925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900" name="Object -1022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0303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9</xdr:row>
      <xdr:rowOff>0</xdr:rowOff>
    </xdr:from>
    <xdr:ext cx="85725" cy="0"/>
    <xdr:pic>
      <xdr:nvPicPr>
        <xdr:cNvPr id="901" name="Picture 143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2" name="Picture 932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3" name="Picture 143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4" name="Picture 932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5" name="Object 152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6" name="Object 153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7" name="Object 154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8" name="Object 155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9" name="Object 157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0" name="Object 15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1" name="Object 16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2" name="Object 16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3" name="Object 16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4" name="Object 164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5" name="Object 165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6" name="Object 16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7" name="Object 169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8" name="Object 170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9" name="Object 172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0" name="Object 173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1" name="Object 175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2" name="Object 539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3" name="Object 54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4" name="Object 915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5" name="Object 91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6" name="Object 917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7" name="Object 92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8" name="Object 922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9" name="Object 923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0" name="Object 924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1" name="Object 925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2" name="Object -1022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9733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9</xdr:row>
      <xdr:rowOff>0</xdr:rowOff>
    </xdr:from>
    <xdr:ext cx="85725" cy="0"/>
    <xdr:pic>
      <xdr:nvPicPr>
        <xdr:cNvPr id="933" name="Picture 143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4" name="Picture 932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5" name="Picture 143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6" name="Picture 932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7" name="Object 152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8" name="Object 153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9" name="Object 154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0" name="Object 155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1" name="Object 157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2" name="Object 159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3" name="Object 160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4" name="Object 16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5" name="Object 162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6" name="Object 164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7" name="Object 165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8" name="Object 16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9" name="Object 169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0" name="Object 170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1" name="Object 172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2" name="Object 173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3" name="Object 175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4" name="Object 539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5" name="Object 54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6" name="Object 91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7" name="Object 91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8" name="Object 91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9" name="Object 92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0" name="Object 922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1" name="Object 923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2" name="Object 924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3" name="Object 925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4" name="Object -1022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067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9</xdr:row>
      <xdr:rowOff>0</xdr:rowOff>
    </xdr:from>
    <xdr:ext cx="85725" cy="0"/>
    <xdr:pic>
      <xdr:nvPicPr>
        <xdr:cNvPr id="965" name="Picture 143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6" name="Picture 932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7" name="Picture 143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8" name="Picture 932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69" name="Object 152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0" name="Object 153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1" name="Object 154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2" name="Object 155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3" name="Object 157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4" name="Object 159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5" name="Object 160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6" name="Object 161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7" name="Object 162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8" name="Object 164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9" name="Object 165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0" name="Object 166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1" name="Object 169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2" name="Object 170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3" name="Object 17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4" name="Object 17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5" name="Object 175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6" name="Object 539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7" name="Object 541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8" name="Object 915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9" name="Object 916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0" name="Object 917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1" name="Object 921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2" name="Object 922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3" name="Object 923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4" name="Object 924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5" name="Object 925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6" name="Object -1022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6497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9</xdr:row>
      <xdr:rowOff>0</xdr:rowOff>
    </xdr:from>
    <xdr:ext cx="85725" cy="0"/>
    <xdr:pic>
      <xdr:nvPicPr>
        <xdr:cNvPr id="997" name="Picture 143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8" name="Picture 932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9" name="Picture 143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1000" name="Picture 932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1" name="Object 152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2" name="Object 153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3" name="Object 154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4" name="Object 155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5" name="Object 157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6" name="Object 15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7" name="Object 160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8" name="Object 161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9" name="Object 162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0" name="Object 164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1" name="Object 165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2" name="Object 166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3" name="Object 169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4" name="Object 170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5" name="Object 172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6" name="Object 173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7" name="Object 175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8" name="Object 539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9" name="Object 541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0" name="Object 915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1" name="Object 916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2" name="Object 917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3" name="Object 921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4" name="Object 922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5" name="Object 923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6" name="Object 924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7" name="Object 925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8" name="Object -102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421225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1029" name="Picture 14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0" name="Picture 932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1" name="Picture 143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2" name="Picture 93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3" name="Picture 143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4" name="Picture 93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5" name="Picture 143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6" name="Picture 93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7" name="Picture 14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8" name="Picture 932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9" name="Picture 143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0" name="Picture 932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1" name="Picture 143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2" name="Picture 932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3" name="Picture 143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4" name="Picture 93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75385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5" name="Picture 143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6" name="Picture 932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7" name="Picture 14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8" name="Picture 932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9" name="Picture 143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0" name="Picture 932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1" name="Picture 143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2" name="Picture 932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3" name="Picture 143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4" name="Picture 932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5" name="Picture 143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6" name="Picture 932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7" name="Picture 143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8" name="Picture 932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9" name="Picture 143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0" name="Picture 932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1" name="Picture 143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2" name="Picture 932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3" name="Picture 143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4" name="Picture 932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5" name="Picture 143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6" name="Picture 93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7" name="Picture 1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68" name="Picture 93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431500" y="31908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" name="Objec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" name="Objec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" name="Object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" name="Object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" name="Object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" name="Object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" name="Object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" name="Object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" name="Object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" name="Object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" name="Object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" name="Object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" name="Object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" name="Object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" name="Object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" name="Object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" name="Object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" name="Object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" name="Object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" name="Object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" name="Object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" name="Object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" name="Object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" name="Object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" name="Object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" name="Object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" name="Object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" name="Object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" name="Object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" name="Object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" name="Object 3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" name="Object 36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" name="Object 3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" name="Object 3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" name="Object 3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" name="Object 4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" name="Object 4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" name="Object 4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" name="Object 4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" name="Object 4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" name="Object 4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" name="Object 4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" name="Object 4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" name="Object 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" name="Object 4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" name="Object 5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" name="Object 5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" name="Object 5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" name="Object 53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" name="Object 5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" name="Object 55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" name="Object 56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" name="Object 5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" name="Object 5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" name="Object 5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" name="Object 60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" name="Object 6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2" name="Object 6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3" name="Object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4" name="Object 6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5" name="Object 6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6" name="Object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7" name="Object 67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8" name="Object 6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9" name="Object 6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0" name="Object 7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1" name="Object 7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2" name="Object 7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3" name="Object 7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4" name="Object 7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5" name="Object 7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6" name="Object 7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7" name="Object 7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8" name="Object 7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9" name="Object 7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0" name="Object 8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1" name="Object 8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2" name="Object 8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3" name="Object 83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4" name="Object 8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5" name="Object 8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6" name="Object 86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7" name="Object 87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8" name="Object 8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9" name="Object 89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0" name="Object 9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1" name="Object 9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2" name="Object 92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3" name="Object 93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4" name="Object 94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5" name="Object 95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6" name="Object 96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7" name="Object 97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8" name="Object 98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9" name="Object 99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0" name="Object 100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1" name="Object 10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2" name="Object 10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3" name="Object 10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4" name="Object 104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5" name="Object 105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6" name="Object 106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7" name="Object 107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8" name="Object 108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9" name="Object 10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0" name="Object 110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1" name="Object 11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2" name="Object 11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3" name="Object 113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14" name="Object 114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5" name="Object 115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6" name="Object 116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7" name="Object 117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8" name="Object 11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9" name="Object 11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0" name="Object 13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1" name="Object 133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2" name="Object 13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3" name="Object 135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124" name="Object 137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8612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5" name="Object 138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126" name="Picture 143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7" name="Object 17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8" name="Object 17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9" name="Object 17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0" name="Object 17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1" name="Object 18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2" name="Object 18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3" name="Object 18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4" name="Object 18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5" name="Object 18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6" name="Object 18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7" name="Object 18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8" name="Object 18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9" name="Object 18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0" name="Object 18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1" name="Object 19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2" name="Object 19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3" name="Object 19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4" name="Object 19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5" name="Object 19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6" name="Object 19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7" name="Object 19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8" name="Object 19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9" name="Object 19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0" name="Object 19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1" name="Object 20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2" name="Object 20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3" name="Object 20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4" name="Object 20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5" name="Object 20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6" name="Object 20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7" name="Object 20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8" name="Object 20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9" name="Object 20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0" name="Object 20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1" name="Object 21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2" name="Object 21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3" name="Object 21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4" name="Object 21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5" name="Object 21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6" name="Object 21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7" name="Object 21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8" name="Object 21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9" name="Object 21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0" name="Object 21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1" name="Object 22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2" name="Object 22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3" name="Object 22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4" name="Object 22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5" name="Object 22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6" name="Object 22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7" name="Object 22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8" name="Object 22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9" name="Object 22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0" name="Object 22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1" name="Object 23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2" name="Object 23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3" name="Object 23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4" name="Object 23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5" name="Object 23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6" name="Object 23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7" name="Object 23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8" name="Object 23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9" name="Object 23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0" name="Object 23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1" name="Object 24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2" name="Object 24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3" name="Object 24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4" name="Object 24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5" name="Object 24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6" name="Object 24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7" name="Object 24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8" name="Object 24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9" name="Object 24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0" name="Object 24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1" name="Object 25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2" name="Object 25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3" name="Object 25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4" name="Object 25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5" name="Object 25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6" name="Object 25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7" name="Object 25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8" name="Object 25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9" name="Object 25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0" name="Object 25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1" name="Object 26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2" name="Object 26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3" name="Object 26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4" name="Object 26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5" name="Object 26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6" name="Object 26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7" name="Object 26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8" name="Object 26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9" name="Object 26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0" name="Object 26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1" name="Object 27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2" name="Object 27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3" name="Object 27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4" name="Object 27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5" name="Object 27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6" name="Object 27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7" name="Object 27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8" name="Object 27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9" name="Object 27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0" name="Object 27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1" name="Object 28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2" name="Object 28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3" name="Object 28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4" name="Object 28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5" name="Object 28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6" name="Object 28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7" name="Object 28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8" name="Object 28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9" name="Object 28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40" name="Object 28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1" name="Object 29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2" name="Object 29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3" name="Object 29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4" name="Object 29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5" name="Object 29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6" name="Object 29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7" name="Object 29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8" name="Object 29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9" name="Object 29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250" name="Object 29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8612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1" name="Object 30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2" name="Object 30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3" name="Object 30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4" name="Object 30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5" name="Object 30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6" name="Object 30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7" name="Object 30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8" name="Object 30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9" name="Object 30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0" name="Object 30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1" name="Object 31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2" name="Object 31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3" name="Object 31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4" name="Object 31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5" name="Object 31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6" name="Object 31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7" name="Object 31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8" name="Object 31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9" name="Object 31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0" name="Object 31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1" name="Object 32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2" name="Object 32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3" name="Object 32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4" name="Object 32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5" name="Object 32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6" name="Object 32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7" name="Object 32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8" name="Object 32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9" name="Object 32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0" name="Object 32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1" name="Object 33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2" name="Object 33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3" name="Object 33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4" name="Object 33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5" name="Object 33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6" name="Object 33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7" name="Object 33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8" name="Object 33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9" name="Object 33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0" name="Object 33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1" name="Object 34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2" name="Object 34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3" name="Object 34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4" name="Object 34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5" name="Object 34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6" name="Object 34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7" name="Object 34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8" name="Object 34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9" name="Object 34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0" name="Object 34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1" name="Object 35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2" name="Object 35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3" name="Object 35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4" name="Object 35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5" name="Object 35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6" name="Object 35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7" name="Object 35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8" name="Object 35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9" name="Object 35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0" name="Object 35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1" name="Object 36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2" name="Object 36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3" name="Object 36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4" name="Object 36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5" name="Object 36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6" name="Object 36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7" name="Object 36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8" name="Object 36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9" name="Object 36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0" name="Object 36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1" name="Object 37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2" name="Object 37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3" name="Object 37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4" name="Object 37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5" name="Object 37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6" name="Object 37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7" name="Object 37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8" name="Object 37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9" name="Object 37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0" name="Object 37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1" name="Object 38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2" name="Object 38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3" name="Object 38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4" name="Object 38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5" name="Object 38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6" name="Object 38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7" name="Object 38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8" name="Object 38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9" name="Object 38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0" name="Object 38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1" name="Object 39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2" name="Object 39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3" name="Object 39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4" name="Object 39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5" name="Object 39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6" name="Object 39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7" name="Object 39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8" name="Object 39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9" name="Object 39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0" name="Object 39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1" name="Object 40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2" name="Object 40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3" name="Object 40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4" name="Object 40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5" name="Object 40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6" name="Object 40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7" name="Object 40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8" name="Object 40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9" name="Object 40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0" name="Object 40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1" name="Object 41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2" name="Object 41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3" name="Object 41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4" name="Object 41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5" name="Object 41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6" name="Object 41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7" name="Object 41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8" name="Object 41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9" name="Object 41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0" name="Object 41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1" name="Object 42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2" name="Object 42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3" name="Object 42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4" name="Object 42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5" name="Object 42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6" name="Object 42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7" name="Object 42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8" name="Object 42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9" name="Object 42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0" name="Object 42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1" name="Object 43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2" name="Object 43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3" name="Object 43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4" name="Object 43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5" name="Object 43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6" name="Object 43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7" name="Object 43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8" name="Object 43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9" name="Object 43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0" name="Object 43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1" name="Object 44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2" name="Object 44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3" name="Object 44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4" name="Object 44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5" name="Object 44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6" name="Object 44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7" name="Object 44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8" name="Object 44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9" name="Object 44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0" name="Object 44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1" name="Object 45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2" name="Object 45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3" name="Object 45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4" name="Object 45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5" name="Object 45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6" name="Object 45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7" name="Object 45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8" name="Object 45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9" name="Object 45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0" name="Object 45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1" name="Object 46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2" name="Object 46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3" name="Object 46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4" name="Object 46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5" name="Object 46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6" name="Object 46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7" name="Object 46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8" name="Object 46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9" name="Object 46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0" name="Object 46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1" name="Object 47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2" name="Object 47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3" name="Object 47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4" name="Object 47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5" name="Object 47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6" name="Object 47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7" name="Object 47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8" name="Object 47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9" name="Object 47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0" name="Object 47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1" name="Object 48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2" name="Object 48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3" name="Object 48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4" name="Object 48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5" name="Object 48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6" name="Object 48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7" name="Object 48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8" name="Object 48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9" name="Object 48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0" name="Object 48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1" name="Object 49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2" name="Object 49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3" name="Object 49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4" name="Object 49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5" name="Object 49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6" name="Object 49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7" name="Object 49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8" name="Object 49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9" name="Object 49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0" name="Object 49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1" name="Object 50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2" name="Object 50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3" name="Object 50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4" name="Object 50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5" name="Object 50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6" name="Object 50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7" name="Object 50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8" name="Object 50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9" name="Object 50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0" name="Object 50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1" name="Object 51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2" name="Object 51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3" name="Object 51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4" name="Object 51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5" name="Object 51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6" name="Object 51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7" name="Object 51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8" name="Object 51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9" name="Object 51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0" name="Object 51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1" name="Object 52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2" name="Object 52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3" name="Object 52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4" name="Object 52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5" name="Object 52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76" name="Object 52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7" name="Object 52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8" name="Object 52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9" name="Object 52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0" name="Object 52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1" name="Object 53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2" name="Object 53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3" name="Object 53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4" name="Object 53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5" name="Object 53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6" name="Object 53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7" name="Object 53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8" name="Object 53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9" name="Object 790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0" name="Object 791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1" name="Object 792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2" name="Object 793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3" name="Object 794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4" name="Object 795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5" name="Object 796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6" name="Object 797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7" name="Object 798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8" name="Object 799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9" name="Object 800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0" name="Object 801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1" name="Object 802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2" name="Object 803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3" name="Object 804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4" name="Object 805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5" name="Object 806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6" name="Object 807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7" name="Object 808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8" name="Object 809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9" name="Object 810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0" name="Object 811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1" name="Object 81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2" name="Object 81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3" name="Object 814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4" name="Object 815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5" name="Object 816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6" name="Object 81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7" name="Object 818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8" name="Object 819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9" name="Object 820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0" name="Object 821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1" name="Object 822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2" name="Object 823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3" name="Object 824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4" name="Object 825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5" name="Object 826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6" name="Object 827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7" name="Object 828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8" name="Object 829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9" name="Object 830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0" name="Object 831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1" name="Object 832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2" name="Object 833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3" name="Object 834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4" name="Object 835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5" name="Object 836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6" name="Object 837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7" name="Object 838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8" name="Object 839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9" name="Object 840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0" name="Object 841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1" name="Object 842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2" name="Object 843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3" name="Object 844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4" name="Object 845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5" name="Object 84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6" name="Object 847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7" name="Object 848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8" name="Object 849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9" name="Object 850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0" name="Object 851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1" name="Object 852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2" name="Object 853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3" name="Object 854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4" name="Object 855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5" name="Object 856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6" name="Object 857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7" name="Object 858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8" name="Object 859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9" name="Object 860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0" name="Object 861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1" name="Object 862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2" name="Object 863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3" name="Object 864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4" name="Object 865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5" name="Object 866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6" name="Object 867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7" name="Object 868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8" name="Object 869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9" name="Object 870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0" name="Object 871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1" name="Object 872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2" name="Object 873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3" name="Object 874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4" name="Object 875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5" name="Object 876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6" name="Object 877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7" name="Object 878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8" name="Object 879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9" name="Object 880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0" name="Object 881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1" name="Object 882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2" name="Object 883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3" name="Object 884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4" name="Object 885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5" name="Object 886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6" name="Object 887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7" name="Object 888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8" name="Object 889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9" name="Object 890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0" name="Object 891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1" name="Object 892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2" name="Object 893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3" name="Object 894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4" name="Object 895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95" name="Object 896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6" name="Object 897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7" name="Object 898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8" name="Object 899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9" name="Object 900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0" name="Object 901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1" name="Object 902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2" name="Object 903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3" name="Object 904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4" name="Object 905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5" name="Object 906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6" name="Object 907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7" name="Object 908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86125"/>
          <a:ext cx="5676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8" name="Object 909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9" name="Object 910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0" name="Object 911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1" name="Object 912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86125"/>
          <a:ext cx="5305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612" name="Object 913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8612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0</xdr:rowOff>
    </xdr:from>
    <xdr:to>
      <xdr:col>3</xdr:col>
      <xdr:colOff>0</xdr:colOff>
      <xdr:row>9</xdr:row>
      <xdr:rowOff>0</xdr:rowOff>
    </xdr:to>
    <xdr:pic>
      <xdr:nvPicPr>
        <xdr:cNvPr id="613" name="Object 914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3286125"/>
          <a:ext cx="7048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4" name="Picture 932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9</xdr:row>
      <xdr:rowOff>0</xdr:rowOff>
    </xdr:from>
    <xdr:ext cx="85725" cy="0"/>
    <xdr:pic>
      <xdr:nvPicPr>
        <xdr:cNvPr id="615" name="Picture 143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85725" cy="0"/>
    <xdr:pic>
      <xdr:nvPicPr>
        <xdr:cNvPr id="616" name="Picture 932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7" name="Object 152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8" name="Object 153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9" name="Object 154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0" name="Object 155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1" name="Object 157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2" name="Object 159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3" name="Object 160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4" name="Object 161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5" name="Object 16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6" name="Object 164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7" name="Object 165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8" name="Object 166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9" name="Object 169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0" name="Object 170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1" name="Object 172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2" name="Object 173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3" name="Object 175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4" name="Object 539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5" name="Object 541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6" name="Object 91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7" name="Object 91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8" name="Object 91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9" name="Object 921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0" name="Object 922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1" name="Object 923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2" name="Object 924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3" name="Object 925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4" name="Object -1022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645" name="Picture 143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6" name="Picture 932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7" name="Picture 143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8" name="Picture 93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49" name="Object 152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0" name="Object 15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1" name="Object 154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2" name="Object 155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3" name="Object 15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4" name="Object 159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5" name="Object 160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6" name="Object 161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7" name="Object 162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8" name="Object 164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9" name="Object 165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0" name="Object 166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1" name="Object 169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2" name="Object 170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3" name="Object 17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4" name="Object 17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5" name="Object 175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6" name="Object 539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7" name="Object 54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8" name="Object 915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9" name="Object 916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0" name="Object 917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1" name="Object 921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2" name="Object 922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3" name="Object 923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4" name="Object 924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5" name="Object 925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6" name="Object -1022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20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9</xdr:row>
      <xdr:rowOff>0</xdr:rowOff>
    </xdr:from>
    <xdr:ext cx="85725" cy="0"/>
    <xdr:pic>
      <xdr:nvPicPr>
        <xdr:cNvPr id="677" name="Picture 143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8" name="Picture 93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9" name="Picture 14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80" name="Picture 932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1" name="Object 152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2" name="Object 153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3" name="Object 154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4" name="Object 155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5" name="Object 157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6" name="Object 159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7" name="Object 160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8" name="Object 161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9" name="Object 162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0" name="Object 16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1" name="Object 16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2" name="Object 16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3" name="Object 169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4" name="Object 170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5" name="Object 172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6" name="Object 173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7" name="Object 175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8" name="Object 539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9" name="Object 541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0" name="Object 915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1" name="Object 916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2" name="Object 917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3" name="Object 921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4" name="Object 922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5" name="Object 923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6" name="Object 924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7" name="Object 925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8" name="Object -102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1154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709" name="Picture 14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0" name="Picture 932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1" name="Picture 143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2" name="Picture 932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3" name="Object 15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4" name="Object 15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5" name="Object 15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6" name="Object 15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7" name="Object 157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8" name="Object 159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9" name="Object 160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0" name="Object 161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1" name="Object 162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2" name="Object 164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3" name="Object 165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4" name="Object 166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5" name="Object 16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6" name="Object 17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7" name="Object 172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8" name="Object 173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9" name="Object 175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0" name="Object 53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1" name="Object 541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2" name="Object 915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3" name="Object 916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4" name="Object 917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5" name="Object 921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6" name="Object 922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7" name="Object 923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8" name="Object 924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9" name="Object 925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40" name="Object -1022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9</xdr:row>
      <xdr:rowOff>0</xdr:rowOff>
    </xdr:from>
    <xdr:ext cx="85725" cy="0"/>
    <xdr:pic>
      <xdr:nvPicPr>
        <xdr:cNvPr id="741" name="Picture 143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2" name="Picture 932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3" name="Picture 143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4" name="Picture 932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5" name="Object 152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6" name="Object 153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7" name="Object 154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8" name="Object 155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9" name="Object 157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0" name="Object 15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1" name="Object 16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2" name="Object 16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3" name="Object 16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4" name="Object 164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5" name="Object 165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6" name="Object 166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7" name="Object 169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8" name="Object 170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9" name="Object 172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0" name="Object 173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1" name="Object 175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2" name="Object 539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3" name="Object 541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4" name="Object 915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5" name="Object 916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6" name="Object 917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7" name="Object 921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8" name="Object 922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9" name="Object 923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0" name="Object 924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1" name="Object 925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2" name="Object -1022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4777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9</xdr:row>
      <xdr:rowOff>0</xdr:rowOff>
    </xdr:from>
    <xdr:ext cx="85725" cy="0"/>
    <xdr:pic>
      <xdr:nvPicPr>
        <xdr:cNvPr id="773" name="Picture 143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4" name="Picture 932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5" name="Picture 143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6" name="Picture 932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7" name="Object 152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8" name="Object 153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9" name="Object 154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0" name="Object 155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1" name="Object 157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2" name="Object 159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3" name="Object 160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4" name="Object 161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5" name="Object 162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6" name="Object 164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7" name="Object 165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8" name="Object 166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9" name="Object 169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0" name="Object 170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1" name="Object 172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2" name="Object 173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3" name="Object 175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4" name="Object 539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5" name="Object 541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6" name="Object 91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7" name="Object 91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8" name="Object 91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9" name="Object 921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0" name="Object 922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1" name="Object 923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2" name="Object 924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3" name="Object 925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4" name="Object -1022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0584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9</xdr:row>
      <xdr:rowOff>0</xdr:rowOff>
    </xdr:from>
    <xdr:ext cx="85725" cy="0"/>
    <xdr:pic>
      <xdr:nvPicPr>
        <xdr:cNvPr id="805" name="Picture 143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6" name="Picture 932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7" name="Picture 143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8" name="Picture 932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09" name="Object 152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0" name="Object 153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1" name="Object 154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2" name="Object 155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3" name="Object 157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4" name="Object 159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5" name="Object 160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6" name="Object 161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7" name="Object 162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8" name="Object 164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9" name="Object 165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0" name="Object 166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1" name="Object 169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2" name="Object 170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3" name="Object 17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4" name="Object 17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5" name="Object 175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6" name="Object 539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7" name="Object 541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8" name="Object 915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9" name="Object 916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0" name="Object 917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1" name="Object 921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2" name="Object 922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3" name="Object 923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4" name="Object 924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5" name="Object 925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6" name="Object -1022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7251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0</xdr:colOff>
      <xdr:row>9</xdr:row>
      <xdr:rowOff>0</xdr:rowOff>
    </xdr:from>
    <xdr:ext cx="85725" cy="0"/>
    <xdr:pic>
      <xdr:nvPicPr>
        <xdr:cNvPr id="837" name="Picture 143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8" name="Picture 932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9" name="Picture 143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40" name="Picture 932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1" name="Object 152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2" name="Object 153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3" name="Object 154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4" name="Object 155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5" name="Object 157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6" name="Object 159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7" name="Object 160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8" name="Object 161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9" name="Object 162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0" name="Object 164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1" name="Object 165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2" name="Object 166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3" name="Object 169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4" name="Object 170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5" name="Object 172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6" name="Object 173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7" name="Object 175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8" name="Object 539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9" name="Object 541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0" name="Object 915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1" name="Object 916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2" name="Object 917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3" name="Object 921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4" name="Object 922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5" name="Object 923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6" name="Object 924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7" name="Object 925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8" name="Object -1022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207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0</xdr:colOff>
      <xdr:row>9</xdr:row>
      <xdr:rowOff>0</xdr:rowOff>
    </xdr:from>
    <xdr:ext cx="85725" cy="0"/>
    <xdr:pic>
      <xdr:nvPicPr>
        <xdr:cNvPr id="869" name="Picture 143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0" name="Picture 932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1" name="Picture 143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2" name="Picture 932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3" name="Object 15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4" name="Object 15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5" name="Object 15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6" name="Object 15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7" name="Object 157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8" name="Object 159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9" name="Object 160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0" name="Object 161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1" name="Object 162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2" name="Object 164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3" name="Object 165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4" name="Object 166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5" name="Object 169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6" name="Object 170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7" name="Object 172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8" name="Object 173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9" name="Object 175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0" name="Object 53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1" name="Object 541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2" name="Object 915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3" name="Object 916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4" name="Object 917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5" name="Object 921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6" name="Object 922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7" name="Object 923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8" name="Object 924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9" name="Object 925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900" name="Object -1022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255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9</xdr:row>
      <xdr:rowOff>0</xdr:rowOff>
    </xdr:from>
    <xdr:ext cx="85725" cy="0"/>
    <xdr:pic>
      <xdr:nvPicPr>
        <xdr:cNvPr id="901" name="Picture 143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2" name="Picture 932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3" name="Picture 143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4" name="Picture 932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5" name="Object 152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6" name="Object 153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7" name="Object 154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8" name="Object 155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9" name="Object 157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0" name="Object 15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1" name="Object 16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2" name="Object 16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3" name="Object 16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4" name="Object 164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5" name="Object 165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6" name="Object 166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7" name="Object 169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8" name="Object 170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9" name="Object 172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0" name="Object 173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1" name="Object 175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2" name="Object 539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3" name="Object 541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4" name="Object 915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5" name="Object 916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6" name="Object 917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7" name="Object 921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8" name="Object 922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9" name="Object 923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0" name="Object 924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1" name="Object 925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2" name="Object -1022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06855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9</xdr:row>
      <xdr:rowOff>0</xdr:rowOff>
    </xdr:from>
    <xdr:ext cx="85725" cy="0"/>
    <xdr:pic>
      <xdr:nvPicPr>
        <xdr:cNvPr id="933" name="Picture 143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4" name="Picture 932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5" name="Picture 143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6" name="Picture 932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7" name="Object 152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8" name="Object 153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9" name="Object 154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0" name="Object 155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1" name="Object 157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2" name="Object 159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3" name="Object 160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4" name="Object 161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5" name="Object 162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6" name="Object 164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7" name="Object 165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8" name="Object 166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9" name="Object 169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0" name="Object 170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1" name="Object 172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2" name="Object 173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3" name="Object 175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4" name="Object 539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5" name="Object 541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6" name="Object 91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7" name="Object 91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8" name="Object 91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9" name="Object 921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0" name="Object 922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1" name="Object 923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2" name="Object 924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3" name="Object 925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4" name="Object -1022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8210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9</xdr:row>
      <xdr:rowOff>0</xdr:rowOff>
    </xdr:from>
    <xdr:ext cx="85725" cy="0"/>
    <xdr:pic>
      <xdr:nvPicPr>
        <xdr:cNvPr id="965" name="Picture 143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6" name="Picture 932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7" name="Picture 143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8" name="Picture 932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69" name="Object 152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0" name="Object 153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1" name="Object 154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2" name="Object 155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3" name="Object 157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4" name="Object 159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5" name="Object 160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6" name="Object 161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7" name="Object 162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8" name="Object 164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9" name="Object 165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0" name="Object 166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1" name="Object 169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2" name="Object 170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3" name="Object 17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4" name="Object 17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5" name="Object 175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6" name="Object 539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7" name="Object 541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8" name="Object 915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9" name="Object 916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0" name="Object 917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1" name="Object 921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2" name="Object 922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3" name="Object 923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4" name="Object 924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5" name="Object 925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6" name="Object -1022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764000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9</xdr:row>
      <xdr:rowOff>0</xdr:rowOff>
    </xdr:from>
    <xdr:ext cx="85725" cy="0"/>
    <xdr:pic>
      <xdr:nvPicPr>
        <xdr:cNvPr id="997" name="Picture 143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8" name="Picture 932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9" name="Picture 143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1000" name="Picture 932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1" name="Object 152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2" name="Object 153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3" name="Object 154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4" name="Object 155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5" name="Object 157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6" name="Object 159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7" name="Object 160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8" name="Object 161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9" name="Object 162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0" name="Object 164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1" name="Object 165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2" name="Object 166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3" name="Object 169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4" name="Object 170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5" name="Object 172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6" name="Object 173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7" name="Object 175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8" name="Object 539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9" name="Object 541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0" name="Object 915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1" name="Object 916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2" name="Object 917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3" name="Object 921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4" name="Object 922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5" name="Object 923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6" name="Object 924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7" name="Object 925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8" name="Object -1022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5355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1029" name="Picture 143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0" name="Picture 932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1" name="Picture 143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2" name="Picture 932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3" name="Picture 143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4" name="Picture 932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5" name="Picture 143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6" name="Picture 93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7" name="Picture 14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8" name="Picture 932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9" name="Picture 143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0" name="Picture 932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1" name="Picture 14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2" name="Picture 932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3" name="Picture 143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4" name="Picture 932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66812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0</xdr:colOff>
      <xdr:row>9</xdr:row>
      <xdr:rowOff>0</xdr:rowOff>
    </xdr:from>
    <xdr:ext cx="85725" cy="0"/>
    <xdr:pic>
      <xdr:nvPicPr>
        <xdr:cNvPr id="1045" name="Picture 143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2309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0</xdr:colOff>
      <xdr:row>9</xdr:row>
      <xdr:rowOff>0</xdr:rowOff>
    </xdr:from>
    <xdr:ext cx="85725" cy="0"/>
    <xdr:pic>
      <xdr:nvPicPr>
        <xdr:cNvPr id="1046" name="Picture 93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2309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0</xdr:colOff>
      <xdr:row>9</xdr:row>
      <xdr:rowOff>0</xdr:rowOff>
    </xdr:from>
    <xdr:ext cx="85725" cy="0"/>
    <xdr:pic>
      <xdr:nvPicPr>
        <xdr:cNvPr id="1047" name="Picture 14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2309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17</xdr:col>
      <xdr:colOff>0</xdr:colOff>
      <xdr:row>9</xdr:row>
      <xdr:rowOff>0</xdr:rowOff>
    </xdr:from>
    <xdr:ext cx="85725" cy="0"/>
    <xdr:pic>
      <xdr:nvPicPr>
        <xdr:cNvPr id="1048" name="Picture 932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230975" y="32861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" name="Objec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" name="Object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" name="Object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" name="Object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" name="Objec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" name="Object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" name="Object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" name="Object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" name="Object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" name="Object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" name="Object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" name="Object 1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" name="Object 1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" name="Object 1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" name="Object 1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" name="Object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" name="Object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" name="Object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" name="Object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" name="Object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" name="Object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" name="Object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" name="Object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" name="Object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" name="Object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" name="Object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" name="Object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" name="Object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" name="Object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" name="Object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" name="Object 3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" name="Object 3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" name="Object 3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" name="Object 3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" name="Object 3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" name="Object 4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" name="Object 4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" name="Object 4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" name="Object 4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" name="Object 4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" name="Object 45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" name="Object 46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" name="Object 4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" name="Object 48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" name="Object 49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" name="Object 5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" name="Object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" name="Object 5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" name="Object 53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" name="Object 54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" name="Object 55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" name="Object 56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" name="Object 57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" name="Object 58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" name="Object 59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" name="Object 60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" name="Object 6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2" name="Object 6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3" name="Object 63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4" name="Object 6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5" name="Object 6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6" name="Object 66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7" name="Object 6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8" name="Object 68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9" name="Object 69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0" name="Object 70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1" name="Object 7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2" name="Object 7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3" name="Object 73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4" name="Object 74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5" name="Object 7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6" name="Object 76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7" name="Object 7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8" name="Object 78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9" name="Object 79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0" name="Object 80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1" name="Object 8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2" name="Object 8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3" name="Object 83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4" name="Object 84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5" name="Object 85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6" name="Object 86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7" name="Object 8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8" name="Object 88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9" name="Object 89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0" name="Object 90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1" name="Object 9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2" name="Object 9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3" name="Object 93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4" name="Object 94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5" name="Object 95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6" name="Object 96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7" name="Object 97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8" name="Object 9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9" name="Object 9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0" name="Object 10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1" name="Object 10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2" name="Object 10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3" name="Object 103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4" name="Object 104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5" name="Object 10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6" name="Object 106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7" name="Object 107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8" name="Object 10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9" name="Object 10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0" name="Object 110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1" name="Object 11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2" name="Object 11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3" name="Object 11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14" name="Object 114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5" name="Object 115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6" name="Object 116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7" name="Object 11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8" name="Object 118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9" name="Object 119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0" name="Object 13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1" name="Object 133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2" name="Object 134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3" name="Object 135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124" name="Object 137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575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5" name="Object 138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126" name="Picture 143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7" name="Object 17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8" name="Object 17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9" name="Object 17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0" name="Object 17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1" name="Object 18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2" name="Object 18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3" name="Object 18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4" name="Object 18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5" name="Object 18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6" name="Object 18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7" name="Object 18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8" name="Object 18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9" name="Object 18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0" name="Object 18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1" name="Object 19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2" name="Object 19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3" name="Object 19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4" name="Object 19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5" name="Object 19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6" name="Object 19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7" name="Object 19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8" name="Object 19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9" name="Object 19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0" name="Object 19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1" name="Object 20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2" name="Object 20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3" name="Object 20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4" name="Object 20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5" name="Object 20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6" name="Object 20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7" name="Object 20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8" name="Object 20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9" name="Object 20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0" name="Object 20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1" name="Object 21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2" name="Object 21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3" name="Object 21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4" name="Object 21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5" name="Object 21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6" name="Object 21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7" name="Object 21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8" name="Object 21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9" name="Object 21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0" name="Object 21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1" name="Object 22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2" name="Object 22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3" name="Object 22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4" name="Object 22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5" name="Object 22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6" name="Object 22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7" name="Object 22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8" name="Object 22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9" name="Object 22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0" name="Object 22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1" name="Object 23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2" name="Object 23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3" name="Object 23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4" name="Object 23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5" name="Object 23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6" name="Object 23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7" name="Object 23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8" name="Object 23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9" name="Object 23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0" name="Object 23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1" name="Object 24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2" name="Object 24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3" name="Object 24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4" name="Object 24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5" name="Object 24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6" name="Object 24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7" name="Object 24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8" name="Object 24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9" name="Object 24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0" name="Object 24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1" name="Object 25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2" name="Object 25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3" name="Object 25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4" name="Object 25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5" name="Object 25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6" name="Object 25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7" name="Object 25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8" name="Object 25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9" name="Object 25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0" name="Object 25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1" name="Object 26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2" name="Object 26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3" name="Object 26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4" name="Object 26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5" name="Object 26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6" name="Object 26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7" name="Object 26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8" name="Object 26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9" name="Object 26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0" name="Object 26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1" name="Object 27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2" name="Object 27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3" name="Object 27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4" name="Object 27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5" name="Object 27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6" name="Object 27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7" name="Object 27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8" name="Object 27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9" name="Object 27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0" name="Object 27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1" name="Object 28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2" name="Object 28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3" name="Object 28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4" name="Object 28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5" name="Object 28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6" name="Object 28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7" name="Object 28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8" name="Object 28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9" name="Object 28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40" name="Object 28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1" name="Object 29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2" name="Object 29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3" name="Object 29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4" name="Object 29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5" name="Object 29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6" name="Object 29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7" name="Object 29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8" name="Object 29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9" name="Object 29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250" name="Object 29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575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1" name="Object 30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2" name="Object 30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3" name="Object 30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4" name="Object 30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5" name="Object 30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6" name="Object 30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7" name="Object 30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8" name="Object 30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9" name="Object 30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0" name="Object 30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1" name="Object 31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2" name="Object 31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3" name="Object 31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4" name="Object 31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5" name="Object 31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6" name="Object 31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7" name="Object 31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8" name="Object 31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9" name="Object 31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0" name="Object 31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1" name="Object 32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2" name="Object 32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3" name="Object 32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4" name="Object 32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5" name="Object 32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6" name="Object 32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7" name="Object 32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8" name="Object 32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9" name="Object 32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0" name="Object 32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1" name="Object 33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2" name="Object 33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3" name="Object 33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4" name="Object 33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5" name="Object 33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6" name="Object 33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7" name="Object 33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8" name="Object 33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9" name="Object 33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0" name="Object 33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1" name="Object 34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2" name="Object 34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3" name="Object 34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4" name="Object 34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5" name="Object 34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6" name="Object 34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7" name="Object 34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8" name="Object 34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9" name="Object 34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0" name="Object 34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1" name="Object 35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2" name="Object 35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3" name="Object 35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4" name="Object 35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5" name="Object 35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6" name="Object 35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7" name="Object 35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8" name="Object 35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9" name="Object 35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0" name="Object 35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1" name="Object 36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2" name="Object 36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3" name="Object 36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4" name="Object 36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5" name="Object 36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6" name="Object 36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7" name="Object 36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8" name="Object 36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9" name="Object 36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0" name="Object 36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1" name="Object 37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2" name="Object 37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3" name="Object 37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4" name="Object 37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5" name="Object 37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6" name="Object 37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7" name="Object 37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8" name="Object 37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9" name="Object 37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0" name="Object 37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1" name="Object 38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2" name="Object 38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3" name="Object 38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4" name="Object 38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5" name="Object 38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6" name="Object 38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7" name="Object 38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8" name="Object 38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9" name="Object 38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0" name="Object 38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1" name="Object 39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2" name="Object 39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3" name="Object 39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4" name="Object 39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5" name="Object 39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6" name="Object 39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7" name="Object 39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8" name="Object 39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9" name="Object 39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0" name="Object 39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1" name="Object 40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2" name="Object 40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3" name="Object 40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4" name="Object 40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5" name="Object 40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6" name="Object 40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7" name="Object 40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8" name="Object 40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9" name="Object 40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0" name="Object 40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1" name="Object 41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2" name="Object 41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3" name="Object 41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4" name="Object 41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5" name="Object 41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6" name="Object 41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7" name="Object 41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8" name="Object 41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9" name="Object 41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0" name="Object 41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1" name="Object 42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2" name="Object 42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3" name="Object 42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4" name="Object 42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5" name="Object 42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6" name="Object 42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7" name="Object 42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8" name="Object 42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9" name="Object 42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0" name="Object 42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1" name="Object 43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2" name="Object 43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3" name="Object 43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4" name="Object 43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5" name="Object 43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6" name="Object 43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7" name="Object 43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8" name="Object 43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9" name="Object 43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0" name="Object 43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1" name="Object 44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2" name="Object 44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3" name="Object 44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4" name="Object 44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5" name="Object 44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6" name="Object 44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7" name="Object 44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8" name="Object 44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9" name="Object 44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0" name="Object 44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1" name="Object 45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2" name="Object 45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3" name="Object 45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4" name="Object 45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5" name="Object 45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6" name="Object 45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7" name="Object 45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8" name="Object 45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9" name="Object 45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0" name="Object 45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1" name="Object 46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2" name="Object 46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3" name="Object 46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4" name="Object 46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5" name="Object 46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6" name="Object 46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7" name="Object 46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8" name="Object 46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9" name="Object 46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0" name="Object 46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1" name="Object 47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2" name="Object 47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3" name="Object 47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4" name="Object 47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5" name="Object 47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6" name="Object 47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7" name="Object 47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8" name="Object 47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9" name="Object 47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0" name="Object 47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1" name="Object 48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2" name="Object 48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3" name="Object 48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4" name="Object 48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5" name="Object 48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6" name="Object 48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7" name="Object 48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8" name="Object 48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9" name="Object 48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0" name="Object 48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1" name="Object 49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2" name="Object 49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3" name="Object 49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4" name="Object 49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5" name="Object 49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6" name="Object 49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7" name="Object 49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8" name="Object 49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9" name="Object 49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0" name="Object 49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1" name="Object 50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2" name="Object 50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3" name="Object 50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4" name="Object 50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5" name="Object 50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6" name="Object 50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7" name="Object 50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8" name="Object 50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9" name="Object 50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0" name="Object 50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1" name="Object 5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2" name="Object 51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3" name="Object 51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4" name="Object 51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5" name="Object 51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6" name="Object 51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7" name="Object 51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8" name="Object 51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9" name="Object 51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0" name="Object 51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1" name="Object 52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2" name="Object 52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3" name="Object 52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4" name="Object 52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5" name="Object 52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76" name="Object 52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7" name="Object 52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8" name="Object 52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9" name="Object 52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0" name="Object 52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1" name="Object 53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2" name="Object 53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3" name="Object 53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4" name="Object 53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5" name="Object 53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6" name="Object 53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7" name="Object 53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8" name="Object 53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9" name="Object 79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0" name="Object 791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1" name="Object 792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2" name="Object 793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3" name="Object 794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4" name="Object 795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5" name="Object 796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6" name="Object 797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7" name="Object 798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8" name="Object 799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9" name="Object 80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0" name="Object 801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1" name="Object 802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2" name="Object 803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3" name="Object 804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4" name="Object 805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5" name="Object 806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6" name="Object 807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7" name="Object 808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8" name="Object 809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9" name="Object 810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0" name="Object 811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1" name="Object 812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2" name="Object 813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3" name="Object 814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4" name="Object 815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5" name="Object 816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6" name="Object 817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7" name="Object 818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8" name="Object 819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9" name="Object 820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0" name="Object 821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1" name="Object 822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2" name="Object 823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3" name="Object 824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4" name="Object 825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5" name="Object 826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6" name="Object 827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7" name="Object 828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8" name="Object 829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9" name="Object 830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0" name="Object 831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1" name="Object 832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2" name="Object 833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3" name="Object 834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4" name="Object 835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5" name="Object 836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6" name="Object 837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7" name="Object 838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8" name="Object 839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9" name="Object 840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0" name="Object 841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1" name="Object 842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2" name="Object 843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3" name="Object 844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4" name="Object 845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5" name="Object 846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6" name="Object 847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7" name="Object 848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8" name="Object 849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9" name="Object 850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0" name="Object 851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1" name="Object 852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2" name="Object 853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3" name="Object 854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4" name="Object 855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5" name="Object 856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6" name="Object 857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7" name="Object 858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8" name="Object 859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9" name="Object 86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0" name="Object 861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1" name="Object 862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2" name="Object 863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3" name="Object 864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4" name="Object 865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5" name="Object 866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6" name="Object 867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7" name="Object 868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8" name="Object 869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9" name="Object 87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0" name="Object 871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1" name="Object 872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2" name="Object 873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3" name="Object 874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4" name="Object 875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5" name="Object 876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6" name="Object 877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7" name="Object 878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8" name="Object 879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9" name="Object 88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0" name="Object 881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1" name="Object 882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2" name="Object 883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3" name="Object 884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4" name="Object 885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5" name="Object 886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6" name="Object 887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7" name="Object 888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8" name="Object 889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9" name="Object 89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0" name="Object 891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1" name="Object 892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2" name="Object 893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3" name="Object 894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4" name="Object 895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95" name="Object 896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6" name="Object 897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7" name="Object 898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8" name="Object 899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9" name="Object 90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0" name="Object 901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1" name="Object 902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2" name="Object 903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3" name="Object 904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4" name="Object 905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5" name="Object 906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6" name="Object 907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7" name="Object 908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57550"/>
          <a:ext cx="5610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8" name="Object 909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9" name="Object 9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0" name="Object 911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1" name="Object 912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57550"/>
          <a:ext cx="5238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612" name="Object 913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575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0</xdr:rowOff>
    </xdr:from>
    <xdr:to>
      <xdr:col>3</xdr:col>
      <xdr:colOff>0</xdr:colOff>
      <xdr:row>9</xdr:row>
      <xdr:rowOff>0</xdr:rowOff>
    </xdr:to>
    <xdr:pic>
      <xdr:nvPicPr>
        <xdr:cNvPr id="613" name="Object 914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3257550"/>
          <a:ext cx="6867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4" name="Picture 932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9</xdr:row>
      <xdr:rowOff>0</xdr:rowOff>
    </xdr:from>
    <xdr:ext cx="85725" cy="0"/>
    <xdr:pic>
      <xdr:nvPicPr>
        <xdr:cNvPr id="615" name="Picture 143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85725" cy="0"/>
    <xdr:pic>
      <xdr:nvPicPr>
        <xdr:cNvPr id="616" name="Picture 932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7" name="Object 152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8" name="Object 153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9" name="Object 154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0" name="Object 155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1" name="Object 157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2" name="Object 159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3" name="Object 16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4" name="Object 161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5" name="Object 162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6" name="Object 164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7" name="Object 165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8" name="Object 166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9" name="Object 169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0" name="Object 17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1" name="Object 172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2" name="Object 173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3" name="Object 175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4" name="Object 539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5" name="Object 541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6" name="Object 91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7" name="Object 91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8" name="Object 91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9" name="Object 921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0" name="Object 922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1" name="Object 923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2" name="Object 924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3" name="Object 925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4" name="Object -1022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580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645" name="Picture 143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6" name="Picture 932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7" name="Picture 143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8" name="Picture 93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49" name="Object 152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0" name="Object 153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1" name="Object 154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2" name="Object 155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3" name="Object 15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4" name="Object 159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5" name="Object 16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6" name="Object 161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7" name="Object 162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8" name="Object 164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9" name="Object 165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0" name="Object 166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1" name="Object 169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2" name="Object 17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3" name="Object 17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4" name="Object 17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5" name="Object 175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6" name="Object 539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7" name="Object 54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8" name="Object 915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9" name="Object 916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0" name="Object 917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1" name="Object 92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2" name="Object 922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3" name="Object 923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4" name="Object 924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5" name="Object 925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6" name="Object -1022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200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9</xdr:row>
      <xdr:rowOff>0</xdr:rowOff>
    </xdr:from>
    <xdr:ext cx="85725" cy="0"/>
    <xdr:pic>
      <xdr:nvPicPr>
        <xdr:cNvPr id="677" name="Picture 143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8" name="Picture 93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9" name="Picture 14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80" name="Picture 932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1" name="Object 152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2" name="Object 153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3" name="Object 154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4" name="Object 155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5" name="Object 157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6" name="Object 159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7" name="Object 16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8" name="Object 161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9" name="Object 162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0" name="Object 16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1" name="Object 16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2" name="Object 16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3" name="Object 169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4" name="Object 17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5" name="Object 172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6" name="Object 173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7" name="Object 175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8" name="Object 539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9" name="Object 541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0" name="Object 915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1" name="Object 916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2" name="Object 917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3" name="Object 921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4" name="Object 922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5" name="Object 923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6" name="Object 924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7" name="Object 925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8" name="Object -102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201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709" name="Picture 14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0" name="Picture 932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1" name="Picture 143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2" name="Picture 932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3" name="Object 15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4" name="Object 15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5" name="Object 15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6" name="Object 15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7" name="Object 157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8" name="Object 159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9" name="Object 16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0" name="Object 161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1" name="Object 162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2" name="Object 164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3" name="Object 165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4" name="Object 166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5" name="Object 16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6" name="Object 17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7" name="Object 172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8" name="Object 173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9" name="Object 175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0" name="Object 53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1" name="Object 54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2" name="Object 915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3" name="Object 916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4" name="Object 917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5" name="Object 921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6" name="Object 922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7" name="Object 923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8" name="Object 924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9" name="Object 925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40" name="Object -1022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9</xdr:row>
      <xdr:rowOff>0</xdr:rowOff>
    </xdr:from>
    <xdr:ext cx="85725" cy="0"/>
    <xdr:pic>
      <xdr:nvPicPr>
        <xdr:cNvPr id="741" name="Picture 143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2" name="Picture 932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3" name="Picture 143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4" name="Picture 932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5" name="Object 152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6" name="Object 153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7" name="Object 154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8" name="Object 155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9" name="Object 157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0" name="Object 15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1" name="Object 16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2" name="Object 16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3" name="Object 16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4" name="Object 164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5" name="Object 165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6" name="Object 166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7" name="Object 169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8" name="Object 17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9" name="Object 172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0" name="Object 173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1" name="Object 175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2" name="Object 539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3" name="Object 541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4" name="Object 915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5" name="Object 916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6" name="Object 917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7" name="Object 92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8" name="Object 922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9" name="Object 923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0" name="Object 924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1" name="Object 925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2" name="Object -1022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8014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9</xdr:row>
      <xdr:rowOff>0</xdr:rowOff>
    </xdr:from>
    <xdr:ext cx="85725" cy="0"/>
    <xdr:pic>
      <xdr:nvPicPr>
        <xdr:cNvPr id="773" name="Picture 143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4" name="Picture 932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5" name="Picture 143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6" name="Picture 932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7" name="Object 152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8" name="Object 153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9" name="Object 154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0" name="Object 155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1" name="Object 157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2" name="Object 159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3" name="Object 16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4" name="Object 161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5" name="Object 162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6" name="Object 164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7" name="Object 165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8" name="Object 166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9" name="Object 169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0" name="Object 170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1" name="Object 172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2" name="Object 173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3" name="Object 175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4" name="Object 53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5" name="Object 541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6" name="Object 91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7" name="Object 91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8" name="Object 91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9" name="Object 921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0" name="Object 922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1" name="Object 923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2" name="Object 924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3" name="Object 925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4" name="Object -1022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631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9</xdr:row>
      <xdr:rowOff>0</xdr:rowOff>
    </xdr:from>
    <xdr:ext cx="85725" cy="0"/>
    <xdr:pic>
      <xdr:nvPicPr>
        <xdr:cNvPr id="805" name="Picture 143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6" name="Picture 932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7" name="Picture 143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8" name="Picture 932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09" name="Object 152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0" name="Object 153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1" name="Object 154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2" name="Object 155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3" name="Object 157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4" name="Object 159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5" name="Object 16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6" name="Object 16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7" name="Object 162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8" name="Object 164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9" name="Object 165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0" name="Object 166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1" name="Object 169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2" name="Object 17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3" name="Object 17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4" name="Object 17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5" name="Object 175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6" name="Object 539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7" name="Object 54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8" name="Object 915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9" name="Object 916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0" name="Object 917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1" name="Object 92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2" name="Object 922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3" name="Object 923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4" name="Object 924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5" name="Object 925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6" name="Object -1022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1631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0</xdr:colOff>
      <xdr:row>9</xdr:row>
      <xdr:rowOff>0</xdr:rowOff>
    </xdr:from>
    <xdr:ext cx="85725" cy="0"/>
    <xdr:pic>
      <xdr:nvPicPr>
        <xdr:cNvPr id="837" name="Picture 143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8" name="Picture 932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9" name="Picture 143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40" name="Picture 932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1" name="Object 152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2" name="Object 153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3" name="Object 154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4" name="Object 155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5" name="Object 157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6" name="Object 159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7" name="Object 16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8" name="Object 16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9" name="Object 162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0" name="Object 164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1" name="Object 165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2" name="Object 166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3" name="Object 169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4" name="Object 17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5" name="Object 172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6" name="Object 173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7" name="Object 175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8" name="Object 539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9" name="Object 54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0" name="Object 915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1" name="Object 916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2" name="Object 917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3" name="Object 92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4" name="Object 922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5" name="Object 923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6" name="Object 924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7" name="Object 925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8" name="Object -1022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7444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0</xdr:colOff>
      <xdr:row>9</xdr:row>
      <xdr:rowOff>0</xdr:rowOff>
    </xdr:from>
    <xdr:ext cx="85725" cy="0"/>
    <xdr:pic>
      <xdr:nvPicPr>
        <xdr:cNvPr id="869" name="Picture 143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0" name="Picture 932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1" name="Picture 143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2" name="Picture 932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3" name="Object 15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4" name="Object 15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5" name="Object 15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6" name="Object 15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7" name="Object 157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8" name="Object 159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9" name="Object 16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0" name="Object 16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1" name="Object 162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2" name="Object 164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3" name="Object 165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4" name="Object 166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5" name="Object 169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6" name="Object 17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7" name="Object 172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8" name="Object 173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9" name="Object 175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0" name="Object 53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1" name="Object 541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2" name="Object 915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3" name="Object 916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4" name="Object 917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5" name="Object 921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6" name="Object 922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7" name="Object 923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8" name="Object 924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9" name="Object 925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900" name="Object -1022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458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9</xdr:row>
      <xdr:rowOff>0</xdr:rowOff>
    </xdr:from>
    <xdr:ext cx="85725" cy="0"/>
    <xdr:pic>
      <xdr:nvPicPr>
        <xdr:cNvPr id="901" name="Picture 143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2" name="Picture 932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3" name="Picture 143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4" name="Picture 932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5" name="Object 152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6" name="Object 153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7" name="Object 154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8" name="Object 155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9" name="Object 157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0" name="Object 15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1" name="Object 16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2" name="Object 16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3" name="Object 16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4" name="Object 164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5" name="Object 165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6" name="Object 166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7" name="Object 169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8" name="Object 17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9" name="Object 172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0" name="Object 173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1" name="Object 175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2" name="Object 539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3" name="Object 541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4" name="Object 915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5" name="Object 916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6" name="Object 917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7" name="Object 921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8" name="Object 922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9" name="Object 923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0" name="Object 924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1" name="Object 925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2" name="Object -1022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40180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9</xdr:row>
      <xdr:rowOff>0</xdr:rowOff>
    </xdr:from>
    <xdr:ext cx="85725" cy="0"/>
    <xdr:pic>
      <xdr:nvPicPr>
        <xdr:cNvPr id="933" name="Picture 143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4" name="Picture 932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5" name="Picture 143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6" name="Picture 932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7" name="Object 152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8" name="Object 153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9" name="Object 154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0" name="Object 155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1" name="Object 157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2" name="Object 159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3" name="Object 16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4" name="Object 161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5" name="Object 162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6" name="Object 164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7" name="Object 165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8" name="Object 166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9" name="Object 169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0" name="Object 17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1" name="Object 172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2" name="Object 173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3" name="Object 175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4" name="Object 539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5" name="Object 541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6" name="Object 91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7" name="Object 91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8" name="Object 91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9" name="Object 921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0" name="Object 922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1" name="Object 923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2" name="Object 924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3" name="Object 925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4" name="Object -1022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1828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9</xdr:row>
      <xdr:rowOff>0</xdr:rowOff>
    </xdr:from>
    <xdr:ext cx="85725" cy="0"/>
    <xdr:pic>
      <xdr:nvPicPr>
        <xdr:cNvPr id="965" name="Picture 143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6" name="Picture 932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7" name="Picture 143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8" name="Picture 932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69" name="Object 152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0" name="Object 153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1" name="Object 154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2" name="Object 155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3" name="Object 157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4" name="Object 159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5" name="Object 16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6" name="Object 161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7" name="Object 162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8" name="Object 164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9" name="Object 165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0" name="Object 166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1" name="Object 169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2" name="Object 17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3" name="Object 17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4" name="Object 17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5" name="Object 175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6" name="Object 539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7" name="Object 541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8" name="Object 915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9" name="Object 916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0" name="Object 917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1" name="Object 921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2" name="Object 922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3" name="Object 923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4" name="Object 924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5" name="Object 925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6" name="Object -1022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12582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9</xdr:row>
      <xdr:rowOff>0</xdr:rowOff>
    </xdr:from>
    <xdr:ext cx="85725" cy="0"/>
    <xdr:pic>
      <xdr:nvPicPr>
        <xdr:cNvPr id="997" name="Picture 143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8" name="Picture 932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9" name="Picture 143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1000" name="Picture 932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1" name="Object 152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2" name="Object 153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3" name="Object 154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4" name="Object 155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5" name="Object 157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6" name="Object 159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7" name="Object 16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8" name="Object 161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9" name="Object 162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0" name="Object 164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1" name="Object 165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2" name="Object 166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3" name="Object 169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4" name="Object 17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5" name="Object 172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6" name="Object 173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7" name="Object 175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8" name="Object 539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9" name="Object 541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0" name="Object 915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1" name="Object 916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2" name="Object 917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3" name="Object 921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4" name="Object 922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5" name="Object 923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6" name="Object 924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7" name="Object 925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8" name="Object -1022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8973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1029" name="Picture 143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0" name="Picture 932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1" name="Picture 143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2" name="Picture 932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3" name="Picture 143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4" name="Picture 932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5" name="Picture 143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6" name="Picture 932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7" name="Picture 143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8" name="Picture 932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9" name="Picture 143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0" name="Picture 932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1" name="Picture 143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2" name="Picture 932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3" name="Picture 143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4" name="Picture 932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06150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5" name="Picture 143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6" name="Picture 932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7" name="Picture 143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8" name="Picture 932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9" name="Picture 143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0" name="Picture 932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1" name="Picture 143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52" name="Picture 932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88575" y="32575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" name="Object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" name="Object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" name="Objec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" name="Object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" name="Object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" name="Objec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" name="Object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" name="Object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" name="Object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" name="Object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" name="Object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" name="Object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" name="Object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" name="Object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" name="Object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" name="Object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" name="Object 2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" name="Object 2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" name="Object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" name="Object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" name="Object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" name="Object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" name="Object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" name="Object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" name="Object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" name="Object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" name="Object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" name="Object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" name="Object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" name="Object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" name="Object 3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" name="Object 3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" name="Object 3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" name="Object 3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" name="Object 3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" name="Object 4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" name="Object 4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" name="Object 4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" name="Object 4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" name="Object 4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" name="Object 45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" name="Object 46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" name="Object 4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" name="Object 48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" name="Object 4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" name="Object 5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" name="Object 5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" name="Object 5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" name="Object 5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" name="Object 5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" name="Object 5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" name="Object 5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" name="Object 5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" name="Object 5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" name="Object 5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" name="Object 6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" name="Object 6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2" name="Object 6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3" name="Object 63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4" name="Object 64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5" name="Object 6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6" name="Object 66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7" name="Object 6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8" name="Object 68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9" name="Object 6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0" name="Object 70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1" name="Object 7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2" name="Object 7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3" name="Object 73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4" name="Object 74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5" name="Object 75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6" name="Object 76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7" name="Object 7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8" name="Object 78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9" name="Object 79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0" name="Object 80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1" name="Object 8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2" name="Object 8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3" name="Object 83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4" name="Object 84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5" name="Object 85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6" name="Object 86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7" name="Object 8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8" name="Object 88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9" name="Object 8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0" name="Object 9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1" name="Object 9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2" name="Object 9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3" name="Object 9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4" name="Object 9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5" name="Object 9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6" name="Object 96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7" name="Object 97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8" name="Object 98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9" name="Object 9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0" name="Object 10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1" name="Object 101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2" name="Object 10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3" name="Object 103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4" name="Object 104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5" name="Object 105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6" name="Object 106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7" name="Object 10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8" name="Object 108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9" name="Object 10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0" name="Object 1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1" name="Object 111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2" name="Object 11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3" name="Object 113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14" name="Object 114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5" name="Object 115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6" name="Object 116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7" name="Object 117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8" name="Object 118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9" name="Object 11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0" name="Object 13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1" name="Object 133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2" name="Object 134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3" name="Object 135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124" name="Object 137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289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5" name="Object 138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126" name="Picture 143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7" name="Object 17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8" name="Object 17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9" name="Object 17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0" name="Object 17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1" name="Object 18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2" name="Object 18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3" name="Object 18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4" name="Object 18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5" name="Object 18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6" name="Object 18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7" name="Object 18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8" name="Object 18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9" name="Object 18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0" name="Object 18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1" name="Object 19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2" name="Object 19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3" name="Object 19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4" name="Object 19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5" name="Object 19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6" name="Object 19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7" name="Object 19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8" name="Object 19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9" name="Object 19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0" name="Object 19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1" name="Object 20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2" name="Object 20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3" name="Object 20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4" name="Object 20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5" name="Object 20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6" name="Object 20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7" name="Object 20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8" name="Object 20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9" name="Object 20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0" name="Object 20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1" name="Object 2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2" name="Object 21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3" name="Object 21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4" name="Object 21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5" name="Object 21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6" name="Object 21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7" name="Object 21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8" name="Object 21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9" name="Object 21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0" name="Object 21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1" name="Object 22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2" name="Object 22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3" name="Object 22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4" name="Object 22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5" name="Object 22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6" name="Object 22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7" name="Object 22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8" name="Object 22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9" name="Object 22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0" name="Object 22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1" name="Object 23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2" name="Object 23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3" name="Object 23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4" name="Object 23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5" name="Object 23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6" name="Object 23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7" name="Object 23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8" name="Object 23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9" name="Object 23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0" name="Object 23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1" name="Object 24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2" name="Object 24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3" name="Object 24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4" name="Object 24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5" name="Object 24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6" name="Object 24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7" name="Object 24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8" name="Object 24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9" name="Object 24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0" name="Object 24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1" name="Object 25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2" name="Object 25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3" name="Object 25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4" name="Object 25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5" name="Object 25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6" name="Object 25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7" name="Object 25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8" name="Object 25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9" name="Object 25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0" name="Object 25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1" name="Object 26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2" name="Object 26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3" name="Object 26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4" name="Object 26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5" name="Object 26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6" name="Object 26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7" name="Object 26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8" name="Object 26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9" name="Object 26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0" name="Object 26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1" name="Object 27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2" name="Object 27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3" name="Object 27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4" name="Object 27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5" name="Object 27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6" name="Object 27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7" name="Object 27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8" name="Object 27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9" name="Object 27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0" name="Object 27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1" name="Object 28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2" name="Object 28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3" name="Object 28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4" name="Object 28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5" name="Object 28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6" name="Object 28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7" name="Object 28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8" name="Object 28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9" name="Object 28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40" name="Object 28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1" name="Object 29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2" name="Object 29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3" name="Object 29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4" name="Object 29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5" name="Object 29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6" name="Object 29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7" name="Object 29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8" name="Object 29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9" name="Object 29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250" name="Object 29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289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1" name="Object 30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2" name="Object 30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3" name="Object 30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4" name="Object 30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5" name="Object 30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6" name="Object 30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7" name="Object 30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8" name="Object 30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9" name="Object 30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0" name="Object 30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1" name="Object 31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2" name="Object 31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3" name="Object 31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4" name="Object 31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5" name="Object 31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6" name="Object 31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7" name="Object 31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8" name="Object 31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9" name="Object 31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0" name="Object 31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1" name="Object 32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2" name="Object 32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3" name="Object 32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4" name="Object 32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5" name="Object 32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6" name="Object 32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7" name="Object 32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8" name="Object 32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9" name="Object 32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0" name="Object 32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1" name="Object 33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2" name="Object 33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3" name="Object 33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4" name="Object 33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5" name="Object 33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6" name="Object 33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7" name="Object 33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8" name="Object 33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9" name="Object 33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0" name="Object 33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1" name="Object 34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2" name="Object 34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3" name="Object 34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4" name="Object 34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5" name="Object 34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6" name="Object 34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7" name="Object 34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8" name="Object 34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9" name="Object 34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0" name="Object 34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1" name="Object 35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2" name="Object 35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3" name="Object 35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4" name="Object 35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5" name="Object 35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6" name="Object 35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7" name="Object 35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8" name="Object 35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9" name="Object 35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0" name="Object 35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1" name="Object 36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2" name="Object 36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3" name="Object 36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4" name="Object 36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5" name="Object 36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6" name="Object 36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7" name="Object 36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8" name="Object 36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9" name="Object 36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0" name="Object 36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1" name="Object 37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2" name="Object 37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3" name="Object 37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4" name="Object 37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5" name="Object 37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6" name="Object 37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7" name="Object 37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8" name="Object 37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9" name="Object 37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0" name="Object 37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1" name="Object 38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2" name="Object 38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3" name="Object 38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4" name="Object 38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5" name="Object 38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6" name="Object 38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7" name="Object 38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8" name="Object 38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9" name="Object 38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0" name="Object 38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1" name="Object 39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2" name="Object 39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3" name="Object 39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4" name="Object 39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5" name="Object 39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6" name="Object 39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7" name="Object 39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8" name="Object 39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9" name="Object 39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0" name="Object 39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1" name="Object 40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2" name="Object 40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3" name="Object 40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4" name="Object 40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5" name="Object 40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6" name="Object 40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7" name="Object 40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8" name="Object 40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9" name="Object 40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0" name="Object 40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1" name="Object 41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2" name="Object 41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3" name="Object 41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4" name="Object 41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5" name="Object 41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6" name="Object 41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7" name="Object 41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8" name="Object 41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9" name="Object 41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0" name="Object 41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1" name="Object 42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2" name="Object 42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3" name="Object 42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4" name="Object 42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5" name="Object 42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6" name="Object 42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7" name="Object 42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8" name="Object 42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9" name="Object 42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0" name="Object 42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1" name="Object 43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2" name="Object 43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3" name="Object 43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4" name="Object 43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5" name="Object 43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6" name="Object 43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7" name="Object 43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8" name="Object 43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9" name="Object 43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0" name="Object 43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1" name="Object 44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2" name="Object 44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3" name="Object 44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4" name="Object 44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5" name="Object 44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6" name="Object 44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7" name="Object 44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8" name="Object 44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9" name="Object 44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0" name="Object 44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1" name="Object 45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2" name="Object 45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3" name="Object 45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4" name="Object 45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5" name="Object 45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6" name="Object 45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7" name="Object 45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8" name="Object 45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9" name="Object 45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0" name="Object 45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1" name="Object 46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2" name="Object 46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3" name="Object 46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4" name="Object 46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5" name="Object 46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6" name="Object 46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7" name="Object 46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8" name="Object 46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9" name="Object 46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0" name="Object 46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1" name="Object 47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2" name="Object 47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3" name="Object 47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4" name="Object 47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5" name="Object 47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6" name="Object 47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7" name="Object 47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8" name="Object 47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9" name="Object 47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0" name="Object 47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1" name="Object 48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2" name="Object 48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3" name="Object 48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4" name="Object 48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5" name="Object 48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6" name="Object 48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7" name="Object 48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8" name="Object 48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9" name="Object 48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0" name="Object 48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1" name="Object 49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2" name="Object 49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3" name="Object 49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4" name="Object 49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5" name="Object 49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6" name="Object 49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7" name="Object 49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8" name="Object 49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9" name="Object 49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0" name="Object 49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1" name="Object 50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2" name="Object 50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3" name="Object 50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4" name="Object 50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5" name="Object 50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6" name="Object 50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7" name="Object 50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8" name="Object 50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9" name="Object 50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0" name="Object 50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1" name="Object 5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2" name="Object 51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3" name="Object 51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4" name="Object 51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5" name="Object 51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6" name="Object 51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7" name="Object 51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8" name="Object 51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9" name="Object 51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0" name="Object 51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1" name="Object 52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2" name="Object 52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3" name="Object 52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4" name="Object 52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5" name="Object 52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76" name="Object 52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7" name="Object 52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8" name="Object 52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9" name="Object 52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0" name="Object 52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1" name="Object 53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2" name="Object 53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3" name="Object 53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4" name="Object 53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5" name="Object 53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6" name="Object 53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7" name="Object 53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8" name="Object 53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9" name="Object 79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0" name="Object 791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1" name="Object 792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2" name="Object 793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3" name="Object 794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4" name="Object 795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5" name="Object 796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6" name="Object 797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7" name="Object 798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8" name="Object 799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9" name="Object 800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0" name="Object 801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1" name="Object 802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2" name="Object 803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3" name="Object 804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4" name="Object 805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5" name="Object 806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6" name="Object 807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7" name="Object 808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8" name="Object 809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9" name="Object 810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0" name="Object 811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1" name="Object 812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2" name="Object 813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3" name="Object 814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4" name="Object 815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5" name="Object 816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6" name="Object 817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7" name="Object 818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8" name="Object 819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9" name="Object 820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0" name="Object 821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1" name="Object 822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2" name="Object 823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3" name="Object 824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4" name="Object 825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5" name="Object 826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6" name="Object 827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7" name="Object 828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8" name="Object 829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9" name="Object 830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0" name="Object 831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1" name="Object 832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2" name="Object 833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3" name="Object 834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4" name="Object 835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5" name="Object 836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6" name="Object 83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7" name="Object 838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8" name="Object 839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9" name="Object 840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0" name="Object 841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1" name="Object 842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2" name="Object 843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3" name="Object 844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4" name="Object 845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5" name="Object 846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6" name="Object 847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7" name="Object 848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8" name="Object 849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9" name="Object 85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0" name="Object 851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1" name="Object 852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2" name="Object 853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3" name="Object 854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4" name="Object 855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5" name="Object 856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6" name="Object 857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7" name="Object 858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8" name="Object 859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9" name="Object 86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0" name="Object 861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1" name="Object 862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2" name="Object 863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3" name="Object 864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4" name="Object 865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5" name="Object 866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6" name="Object 867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7" name="Object 868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8" name="Object 869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9" name="Object 87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0" name="Object 871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1" name="Object 872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2" name="Object 873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3" name="Object 874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4" name="Object 875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5" name="Object 876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6" name="Object 877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7" name="Object 878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8" name="Object 879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9" name="Object 88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0" name="Object 881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1" name="Object 882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2" name="Object 883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3" name="Object 884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4" name="Object 885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5" name="Object 886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6" name="Object 887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7" name="Object 888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8" name="Object 889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9" name="Object 89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0" name="Object 891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1" name="Object 892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2" name="Object 893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3" name="Object 894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4" name="Object 895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95" name="Object 896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6" name="Object 897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7" name="Object 898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8" name="Object 899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9" name="Object 90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0" name="Object 901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1" name="Object 902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2" name="Object 903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3" name="Object 904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4" name="Object 905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5" name="Object 906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6" name="Object 907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7" name="Object 908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3228975"/>
          <a:ext cx="570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8" name="Object 909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9" name="Object 9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0" name="Object 911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1" name="Object 912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3228975"/>
          <a:ext cx="5334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612" name="Object 913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2289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0</xdr:rowOff>
    </xdr:from>
    <xdr:to>
      <xdr:col>3</xdr:col>
      <xdr:colOff>0</xdr:colOff>
      <xdr:row>9</xdr:row>
      <xdr:rowOff>0</xdr:rowOff>
    </xdr:to>
    <xdr:pic>
      <xdr:nvPicPr>
        <xdr:cNvPr id="613" name="Object 914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3228975"/>
          <a:ext cx="6953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4" name="Picture 932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9</xdr:row>
      <xdr:rowOff>0</xdr:rowOff>
    </xdr:from>
    <xdr:ext cx="85725" cy="0"/>
    <xdr:pic>
      <xdr:nvPicPr>
        <xdr:cNvPr id="615" name="Picture 143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85725" cy="0"/>
    <xdr:pic>
      <xdr:nvPicPr>
        <xdr:cNvPr id="616" name="Picture 932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7" name="Object 152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8" name="Object 153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9" name="Object 154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0" name="Object 155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1" name="Object 157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2" name="Object 159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3" name="Object 16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4" name="Object 161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5" name="Object 162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6" name="Object 164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7" name="Object 165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8" name="Object 166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9" name="Object 169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0" name="Object 17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1" name="Object 172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2" name="Object 173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3" name="Object 175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4" name="Object 539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5" name="Object 541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6" name="Object 91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7" name="Object 91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8" name="Object 91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9" name="Object 921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0" name="Object 922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1" name="Object 923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2" name="Object 924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3" name="Object 925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4" name="Object -1022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437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645" name="Picture 143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6" name="Picture 932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7" name="Picture 143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8" name="Picture 93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49" name="Object 152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0" name="Object 153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1" name="Object 154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2" name="Object 155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3" name="Object 15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4" name="Object 159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5" name="Object 16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6" name="Object 161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7" name="Object 162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8" name="Object 164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59" name="Object 165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0" name="Object 166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1" name="Object 169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2" name="Object 17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3" name="Object 17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4" name="Object 17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5" name="Object 175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6" name="Object 539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7" name="Object 54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8" name="Object 915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69" name="Object 916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0" name="Object 917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1" name="Object 921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2" name="Object 922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3" name="Object 923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4" name="Object 924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5" name="Object 925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676" name="Object -1022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1057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9</xdr:row>
      <xdr:rowOff>0</xdr:rowOff>
    </xdr:from>
    <xdr:ext cx="85725" cy="0"/>
    <xdr:pic>
      <xdr:nvPicPr>
        <xdr:cNvPr id="677" name="Picture 143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8" name="Picture 93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79" name="Picture 14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680" name="Picture 932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1" name="Object 152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2" name="Object 153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3" name="Object 154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4" name="Object 155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5" name="Object 157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6" name="Object 159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7" name="Object 16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8" name="Object 161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89" name="Object 162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0" name="Object 16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1" name="Object 16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2" name="Object 16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3" name="Object 169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4" name="Object 17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5" name="Object 172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6" name="Object 173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7" name="Object 175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8" name="Object 539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699" name="Object 541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0" name="Object 915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1" name="Object 916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2" name="Object 917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3" name="Object 921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4" name="Object 922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5" name="Object 923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6" name="Object 924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7" name="Object 925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708" name="Object -102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705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709" name="Picture 14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0" name="Picture 932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1" name="Picture 143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712" name="Picture 932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3" name="Object 15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4" name="Object 15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5" name="Object 15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6" name="Object 15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7" name="Object 157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8" name="Object 159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19" name="Object 16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0" name="Object 161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1" name="Object 162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2" name="Object 164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3" name="Object 165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4" name="Object 166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5" name="Object 16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6" name="Object 17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7" name="Object 172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8" name="Object 173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29" name="Object 175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0" name="Object 53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1" name="Object 541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2" name="Object 915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3" name="Object 916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4" name="Object 917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5" name="Object 921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6" name="Object 922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7" name="Object 923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8" name="Object 924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39" name="Object 925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740" name="Object -1022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9</xdr:row>
      <xdr:rowOff>0</xdr:rowOff>
    </xdr:from>
    <xdr:ext cx="85725" cy="0"/>
    <xdr:pic>
      <xdr:nvPicPr>
        <xdr:cNvPr id="741" name="Picture 143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2" name="Picture 932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3" name="Picture 143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744" name="Picture 932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5" name="Object 152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6" name="Object 153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7" name="Object 154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8" name="Object 155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49" name="Object 157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0" name="Object 15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1" name="Object 16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2" name="Object 16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3" name="Object 16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4" name="Object 164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5" name="Object 165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6" name="Object 166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7" name="Object 169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8" name="Object 17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59" name="Object 172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0" name="Object 173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1" name="Object 175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2" name="Object 539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3" name="Object 541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4" name="Object 915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5" name="Object 916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6" name="Object 917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7" name="Object 921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8" name="Object 922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69" name="Object 923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0" name="Object 924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1" name="Object 925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772" name="Object -1022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0015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9</xdr:row>
      <xdr:rowOff>0</xdr:rowOff>
    </xdr:from>
    <xdr:ext cx="85725" cy="0"/>
    <xdr:pic>
      <xdr:nvPicPr>
        <xdr:cNvPr id="773" name="Picture 143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4" name="Picture 932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5" name="Picture 143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76" name="Picture 932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7" name="Object 152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8" name="Object 153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79" name="Object 154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0" name="Object 155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1" name="Object 157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2" name="Object 159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3" name="Object 160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4" name="Object 161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5" name="Object 162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6" name="Object 164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7" name="Object 165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8" name="Object 166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89" name="Object 169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0" name="Object 17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1" name="Object 172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2" name="Object 173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3" name="Object 175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4" name="Object 539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5" name="Object 541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6" name="Object 91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7" name="Object 91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8" name="Object 91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799" name="Object 921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0" name="Object 922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1" name="Object 923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2" name="Object 924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3" name="Object 925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04" name="Object -1022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648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9</xdr:row>
      <xdr:rowOff>0</xdr:rowOff>
    </xdr:from>
    <xdr:ext cx="85725" cy="0"/>
    <xdr:pic>
      <xdr:nvPicPr>
        <xdr:cNvPr id="805" name="Picture 143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6" name="Picture 932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7" name="Picture 143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08" name="Picture 932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09" name="Object 152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0" name="Object 153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1" name="Object 154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2" name="Object 155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3" name="Object 157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4" name="Object 159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5" name="Object 160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6" name="Object 161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7" name="Object 162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8" name="Object 164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19" name="Object 165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0" name="Object 166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1" name="Object 16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2" name="Object 17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3" name="Object 17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4" name="Object 17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5" name="Object 175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6" name="Object 539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7" name="Object 541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8" name="Object 915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29" name="Object 916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0" name="Object 917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1" name="Object 921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2" name="Object 922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3" name="Object 923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4" name="Object 924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5" name="Object 925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36" name="Object -1022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2489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0</xdr:colOff>
      <xdr:row>9</xdr:row>
      <xdr:rowOff>0</xdr:rowOff>
    </xdr:from>
    <xdr:ext cx="85725" cy="0"/>
    <xdr:pic>
      <xdr:nvPicPr>
        <xdr:cNvPr id="837" name="Picture 143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8" name="Picture 932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39" name="Picture 143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85725" cy="0"/>
    <xdr:pic>
      <xdr:nvPicPr>
        <xdr:cNvPr id="840" name="Picture 932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1" name="Object 152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2" name="Object 153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3" name="Object 154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4" name="Object 155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5" name="Object 157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6" name="Object 159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7" name="Object 16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8" name="Object 161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49" name="Object 162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0" name="Object 164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1" name="Object 165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2" name="Object 166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3" name="Object 169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4" name="Object 17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5" name="Object 172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6" name="Object 173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7" name="Object 175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8" name="Object 539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59" name="Object 541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0" name="Object 915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1" name="Object 916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2" name="Object 917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3" name="Object 921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4" name="Object 922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5" name="Object 923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6" name="Object 924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7" name="Object 925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85725</xdr:colOff>
      <xdr:row>9</xdr:row>
      <xdr:rowOff>0</xdr:rowOff>
    </xdr:to>
    <xdr:pic>
      <xdr:nvPicPr>
        <xdr:cNvPr id="868" name="Object -1022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29444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0</xdr:colOff>
      <xdr:row>9</xdr:row>
      <xdr:rowOff>0</xdr:rowOff>
    </xdr:from>
    <xdr:ext cx="85725" cy="0"/>
    <xdr:pic>
      <xdr:nvPicPr>
        <xdr:cNvPr id="869" name="Picture 143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0" name="Picture 932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1" name="Picture 143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</xdr:row>
      <xdr:rowOff>0</xdr:rowOff>
    </xdr:from>
    <xdr:ext cx="85725" cy="0"/>
    <xdr:pic>
      <xdr:nvPicPr>
        <xdr:cNvPr id="872" name="Picture 932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3" name="Object 15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4" name="Object 15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5" name="Object 15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6" name="Object 15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7" name="Object 157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8" name="Object 159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79" name="Object 16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0" name="Object 161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1" name="Object 162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2" name="Object 164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3" name="Object 165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4" name="Object 166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5" name="Object 169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6" name="Object 17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7" name="Object 172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8" name="Object 173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89" name="Object 175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0" name="Object 53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1" name="Object 541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2" name="Object 915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3" name="Object 916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4" name="Object 917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5" name="Object 921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6" name="Object 922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7" name="Object 923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8" name="Object 924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899" name="Object 925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85725</xdr:colOff>
      <xdr:row>9</xdr:row>
      <xdr:rowOff>0</xdr:rowOff>
    </xdr:to>
    <xdr:pic>
      <xdr:nvPicPr>
        <xdr:cNvPr id="900" name="Object -1022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65885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9</xdr:row>
      <xdr:rowOff>0</xdr:rowOff>
    </xdr:from>
    <xdr:ext cx="85725" cy="0"/>
    <xdr:pic>
      <xdr:nvPicPr>
        <xdr:cNvPr id="901" name="Picture 143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2" name="Picture 932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3" name="Picture 143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0</xdr:colOff>
      <xdr:row>9</xdr:row>
      <xdr:rowOff>0</xdr:rowOff>
    </xdr:from>
    <xdr:ext cx="85725" cy="0"/>
    <xdr:pic>
      <xdr:nvPicPr>
        <xdr:cNvPr id="904" name="Picture 932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5" name="Object 152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6" name="Object 153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7" name="Object 154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8" name="Object 155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09" name="Object 157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0" name="Object 15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1" name="Object 16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2" name="Object 16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3" name="Object 16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4" name="Object 164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5" name="Object 165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6" name="Object 166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7" name="Object 169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8" name="Object 17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19" name="Object 172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0" name="Object 173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1" name="Object 175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2" name="Object 539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3" name="Object 541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4" name="Object 915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5" name="Object 916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6" name="Object 917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7" name="Object 921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8" name="Object 922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29" name="Object 923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0" name="Object 924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1" name="Object 925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85725</xdr:colOff>
      <xdr:row>9</xdr:row>
      <xdr:rowOff>0</xdr:rowOff>
    </xdr:to>
    <xdr:pic>
      <xdr:nvPicPr>
        <xdr:cNvPr id="932" name="Object -1022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601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0</xdr:colOff>
      <xdr:row>9</xdr:row>
      <xdr:rowOff>0</xdr:rowOff>
    </xdr:from>
    <xdr:ext cx="85725" cy="0"/>
    <xdr:pic>
      <xdr:nvPicPr>
        <xdr:cNvPr id="933" name="Picture 143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4" name="Picture 932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5" name="Picture 143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0</xdr:colOff>
      <xdr:row>9</xdr:row>
      <xdr:rowOff>0</xdr:rowOff>
    </xdr:from>
    <xdr:ext cx="85725" cy="0"/>
    <xdr:pic>
      <xdr:nvPicPr>
        <xdr:cNvPr id="936" name="Picture 932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7" name="Object 152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8" name="Object 153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39" name="Object 154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0" name="Object 155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1" name="Object 157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2" name="Object 159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3" name="Object 16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4" name="Object 161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5" name="Object 162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6" name="Object 164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7" name="Object 165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8" name="Object 166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49" name="Object 169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0" name="Object 17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1" name="Object 172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2" name="Object 173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3" name="Object 175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4" name="Object 539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5" name="Object 541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6" name="Object 91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7" name="Object 91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8" name="Object 91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59" name="Object 921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0" name="Object 922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1" name="Object 923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2" name="Object 924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3" name="Object 925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85725</xdr:colOff>
      <xdr:row>9</xdr:row>
      <xdr:rowOff>0</xdr:rowOff>
    </xdr:to>
    <xdr:pic>
      <xdr:nvPicPr>
        <xdr:cNvPr id="964" name="Object -1022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638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0</xdr:colOff>
      <xdr:row>9</xdr:row>
      <xdr:rowOff>0</xdr:rowOff>
    </xdr:from>
    <xdr:ext cx="85725" cy="0"/>
    <xdr:pic>
      <xdr:nvPicPr>
        <xdr:cNvPr id="965" name="Picture 143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6" name="Picture 932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7" name="Picture 143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14</xdr:col>
      <xdr:colOff>0</xdr:colOff>
      <xdr:row>9</xdr:row>
      <xdr:rowOff>0</xdr:rowOff>
    </xdr:from>
    <xdr:ext cx="85725" cy="0"/>
    <xdr:pic>
      <xdr:nvPicPr>
        <xdr:cNvPr id="968" name="Picture 932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69" name="Object 152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0" name="Object 153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1" name="Object 154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2" name="Object 155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3" name="Object 157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4" name="Object 159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5" name="Object 16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6" name="Object 161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7" name="Object 162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8" name="Object 164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79" name="Object 165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0" name="Object 166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1" name="Object 169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2" name="Object 17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3" name="Object 17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4" name="Object 17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5" name="Object 175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6" name="Object 539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7" name="Object 541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8" name="Object 915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89" name="Object 916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0" name="Object 917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1" name="Object 921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2" name="Object 922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3" name="Object 923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4" name="Object 924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5" name="Object 925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85725</xdr:colOff>
      <xdr:row>9</xdr:row>
      <xdr:rowOff>0</xdr:rowOff>
    </xdr:to>
    <xdr:pic>
      <xdr:nvPicPr>
        <xdr:cNvPr id="996" name="Object -1022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63068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9</xdr:row>
      <xdr:rowOff>0</xdr:rowOff>
    </xdr:from>
    <xdr:ext cx="85725" cy="0"/>
    <xdr:pic>
      <xdr:nvPicPr>
        <xdr:cNvPr id="997" name="Picture 143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8" name="Picture 932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999" name="Picture 143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9</xdr:row>
      <xdr:rowOff>0</xdr:rowOff>
    </xdr:from>
    <xdr:ext cx="85725" cy="0"/>
    <xdr:pic>
      <xdr:nvPicPr>
        <xdr:cNvPr id="1000" name="Picture 932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1" name="Object 152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2" name="Object 153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3" name="Object 154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4" name="Object 155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5" name="Object 157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6" name="Object 159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7" name="Object 16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8" name="Object 161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09" name="Object 162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0" name="Object 164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1" name="Object 165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2" name="Object 166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3" name="Object 169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4" name="Object 17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5" name="Object 172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6" name="Object 173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7" name="Object 175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8" name="Object 539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19" name="Object 541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0" name="Object 915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1" name="Object 916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2" name="Object 917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3" name="Object 921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4" name="Object 922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5" name="Object 923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6" name="Object 924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7" name="Object 925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85725</xdr:colOff>
      <xdr:row>9</xdr:row>
      <xdr:rowOff>0</xdr:rowOff>
    </xdr:to>
    <xdr:pic>
      <xdr:nvPicPr>
        <xdr:cNvPr id="1028" name="Object -1022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707832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1029" name="Picture 143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0" name="Picture 932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1" name="Picture 143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2" name="Picture 932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3" name="Picture 143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4" name="Picture 932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5" name="Picture 143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6" name="Picture 932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7" name="Picture 143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8" name="Picture 932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39" name="Picture 143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0" name="Picture 932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1" name="Picture 143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2" name="Picture 932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3" name="Picture 143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1044" name="Picture 932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191875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5" name="Picture 143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0886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6" name="Picture 932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0886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7" name="Picture 143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0886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22</xdr:col>
      <xdr:colOff>0</xdr:colOff>
      <xdr:row>9</xdr:row>
      <xdr:rowOff>0</xdr:rowOff>
    </xdr:from>
    <xdr:ext cx="85725" cy="0"/>
    <xdr:pic>
      <xdr:nvPicPr>
        <xdr:cNvPr id="1048" name="Picture 932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088600" y="32289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" name="Object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" name="Object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" name="Object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" name="Object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" name="Object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" name="Object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" name="Object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" name="Object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" name="Object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" name="Object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" name="Object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" name="Object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" name="Object 1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" name="Object 1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" name="Object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" name="Object 19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" name="Object 2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" name="Object 2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" name="Object 2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" name="Object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" name="Object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" name="Object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" name="Object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" name="Object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" name="Object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" name="Object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" name="Object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" name="Object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" name="Object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" name="Object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" name="Object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" name="Object 3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" name="Object 3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" name="Object 3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" name="Object 38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" name="Object 39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" name="Object 40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" name="Object 4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" name="Object 4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" name="Object 43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" name="Object 44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" name="Object 45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" name="Object 46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" name="Object 4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" name="Object 48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" name="Object 49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" name="Object 50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" name="Object 5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" name="Object 52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" name="Object 53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" name="Object 54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" name="Object 55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" name="Object 5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" name="Object 5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" name="Object 58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" name="Object 59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" name="Object 60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" name="Object 6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2" name="Object 62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3" name="Object 63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4" name="Object 64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5" name="Object 65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6" name="Object 66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7" name="Object 6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8" name="Object 68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9" name="Object 69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0" name="Object 70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1" name="Object 7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2" name="Object 72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3" name="Object 73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4" name="Object 7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5" name="Object 75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76" name="Object 76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7" name="Object 7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8" name="Object 78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79" name="Object 79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0" name="Object 80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1" name="Object 8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2" name="Object 82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3" name="Object 83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4" name="Object 84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85" name="Object 85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6" name="Object 86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7" name="Object 8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8" name="Object 88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89" name="Object 89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0" name="Object 90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1" name="Object 9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2" name="Object 92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3" name="Object 93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4" name="Object 94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95" name="Object 95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6" name="Object 96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7" name="Object 9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8" name="Object 98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99" name="Object 99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0" name="Object 100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1" name="Object 10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2" name="Object 102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3" name="Object 103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4" name="Object 104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5" name="Object 105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6" name="Object 106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07" name="Object 10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8" name="Object 108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09" name="Object 109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0" name="Object 110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1" name="Object 11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2" name="Object 112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3" name="Object 113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14" name="Object 114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5" name="Object 115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6" name="Object 116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7" name="Object 11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8" name="Object 118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19" name="Object 119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0" name="Object 132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1" name="Object 133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2" name="Object 134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3" name="Object 135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124" name="Object 137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26574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5" name="Object 138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126" name="Picture 143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7" name="Object 17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28" name="Object 17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29" name="Object 17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0" name="Object 17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1" name="Object 18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2" name="Object 18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3" name="Object 18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4" name="Object 18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5" name="Object 18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6" name="Object 18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7" name="Object 18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38" name="Object 18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39" name="Object 18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0" name="Object 18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1" name="Object 19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2" name="Object 19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3" name="Object 19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4" name="Object 19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5" name="Object 19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6" name="Object 19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7" name="Object 19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48" name="Object 19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49" name="Object 19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0" name="Object 19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1" name="Object 20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2" name="Object 20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3" name="Object 20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4" name="Object 20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5" name="Object 20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6" name="Object 20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7" name="Object 20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58" name="Object 20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59" name="Object 20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0" name="Object 20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1" name="Object 21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2" name="Object 21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3" name="Object 21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4" name="Object 21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5" name="Object 21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6" name="Object 21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7" name="Object 21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68" name="Object 21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69" name="Object 21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0" name="Object 21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1" name="Object 22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2" name="Object 22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3" name="Object 22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4" name="Object 22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5" name="Object 22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6" name="Object 22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7" name="Object 22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78" name="Object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79" name="Object 22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0" name="Object 22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1" name="Object 23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2" name="Object 23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3" name="Object 23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4" name="Object 23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5" name="Object 23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6" name="Object 23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7" name="Object 23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88" name="Object 23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89" name="Object 23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0" name="Object 23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1" name="Object 24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2" name="Object 24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3" name="Object 24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4" name="Object 24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5" name="Object 24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6" name="Object 24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7" name="Object 24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198" name="Object 24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199" name="Object 24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0" name="Object 24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1" name="Object 25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2" name="Object 25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3" name="Object 25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4" name="Object 25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5" name="Object 25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06" name="Object 25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7" name="Object 25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8" name="Object 25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09" name="Object 25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0" name="Object 25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1" name="Object 26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2" name="Object 26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3" name="Object 26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4" name="Object 26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5" name="Object 26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16" name="Object 26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7" name="Object 26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8" name="Object 26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19" name="Object 26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0" name="Object 26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1" name="Object 27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2" name="Object 27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3" name="Object 27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4" name="Object 27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5" name="Object 27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26" name="Object 27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7" name="Object 27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8" name="Object 27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29" name="Object 27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0" name="Object 27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1" name="Object 28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2" name="Object 28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33" name="Object 28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4" name="Object 28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5" name="Object 28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6" name="Object 28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7" name="Object 28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8" name="Object 28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39" name="Object 28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40" name="Object 28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1" name="Object 29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2" name="Object 29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3" name="Object 29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4" name="Object 29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5" name="Object 29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6" name="Object 29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7" name="Object 29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8" name="Object 29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49" name="Object 29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250" name="Object 29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26574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1" name="Object 30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2" name="Object 30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3" name="Object 30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4" name="Object 30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5" name="Object 30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6" name="Object 30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7" name="Object 30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58" name="Object 30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59" name="Object 30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0" name="Object 30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1" name="Object 31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2" name="Object 31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3" name="Object 31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4" name="Object 31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5" name="Object 31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6" name="Object 31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7" name="Object 31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68" name="Object 31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69" name="Object 31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0" name="Object 31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1" name="Object 32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2" name="Object 32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3" name="Object 32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4" name="Object 32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5" name="Object 32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6" name="Object 32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7" name="Object 32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78" name="Object 32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79" name="Object 32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0" name="Object 32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1" name="Object 33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2" name="Object 33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3" name="Object 33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4" name="Object 33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5" name="Object 33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6" name="Object 33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7" name="Object 33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88" name="Object 33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89" name="Object 33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0" name="Object 33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1" name="Object 34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2" name="Object 34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3" name="Object 34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4" name="Object 34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5" name="Object 34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6" name="Object 34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7" name="Object 34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298" name="Object 34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299" name="Object 34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0" name="Object 34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1" name="Object 35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2" name="Object 35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3" name="Object 35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4" name="Object 35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5" name="Object 35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6" name="Object 35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07" name="Object 35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8" name="Object 35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09" name="Object 35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0" name="Object 35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1" name="Object 36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2" name="Object 36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3" name="Object 36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4" name="Object 36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5" name="Object 36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6" name="Object 36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7" name="Object 36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18" name="Object 36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19" name="Object 36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0" name="Object 36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1" name="Object 37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2" name="Object 37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3" name="Object 37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4" name="Object 37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5" name="Object 37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26" name="Object 37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7" name="Object 37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8" name="Object 37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29" name="Object 37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0" name="Object 37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1" name="Object 38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2" name="Object 38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3" name="Object 38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4" name="Object 38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35" name="Object 38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6" name="Object 38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7" name="Object 38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8" name="Object 38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39" name="Object 38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0" name="Object 38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1" name="Object 39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2" name="Object 39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3" name="Object 39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4" name="Object 39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45" name="Object 39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6" name="Object 39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7" name="Object 39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8" name="Object 39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49" name="Object 39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0" name="Object 39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1" name="Object 40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2" name="Object 40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3" name="Object 40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4" name="Object 40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5" name="Object 40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6" name="Object 40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57" name="Object 40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8" name="Object 40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59" name="Object 40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0" name="Object 40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1" name="Object 41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2" name="Object 41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3" name="Object 41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64" name="Object 41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5" name="Object 41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6" name="Object 41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7" name="Object 41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8" name="Object 41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69" name="Object 41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0" name="Object 41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1" name="Object 42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2" name="Object 42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3" name="Object 42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4" name="Object 42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5" name="Object 42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6" name="Object 42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7" name="Object 42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78" name="Object 42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79" name="Object 42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0" name="Object 42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1" name="Object 43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2" name="Object 43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3" name="Object 43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4" name="Object 43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5" name="Object 43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6" name="Object 43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7" name="Object 43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88" name="Object 43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89" name="Object 43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0" name="Object 43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1" name="Object 44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2" name="Object 44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3" name="Object 44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4" name="Object 44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5" name="Object 44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6" name="Object 44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7" name="Object 44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398" name="Object 44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399" name="Object 44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0" name="Object 44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1" name="Object 45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2" name="Object 45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3" name="Object 45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4" name="Object 45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5" name="Object 45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6" name="Object 45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7" name="Object 45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08" name="Object 45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09" name="Object 45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0" name="Object 45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1" name="Object 46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2" name="Object 46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3" name="Object 46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4" name="Object 46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5" name="Object 46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6" name="Object 46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7" name="Object 46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18" name="Object 46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19" name="Object 46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0" name="Object 46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1" name="Object 47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2" name="Object 47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3" name="Object 47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4" name="Object 47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5" name="Object 47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6" name="Object 47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7" name="Object 47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28" name="Object 47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29" name="Object 47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0" name="Object 47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1" name="Object 48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2" name="Object 48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3" name="Object 48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4" name="Object 48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5" name="Object 48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6" name="Object 48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7" name="Object 48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38" name="Object 48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39" name="Object 48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0" name="Object 48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1" name="Object 49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2" name="Object 49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3" name="Object 49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4" name="Object 49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5" name="Object 49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6" name="Object 49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7" name="Object 49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48" name="Object 49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49" name="Object 49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0" name="Object 49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1" name="Object 50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2" name="Object 50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3" name="Object 50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4" name="Object 50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5" name="Object 50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6" name="Object 50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7" name="Object 50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58" name="Object 50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59" name="Object 50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0" name="Object 50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1" name="Object 51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2" name="Object 51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3" name="Object 51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4" name="Object 51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5" name="Object 51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6" name="Object 51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7" name="Object 51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68" name="Object 51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69" name="Object 51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0" name="Object 51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1" name="Object 52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2" name="Object 52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3" name="Object 52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4" name="Object 52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5" name="Object 52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76" name="Object 52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7" name="Object 52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8" name="Object 52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79" name="Object 52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0" name="Object 52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1" name="Object 53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2" name="Object 53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83" name="Object 53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4" name="Object 53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5" name="Object 53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6" name="Object 53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7" name="Object 53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8" name="Object 53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89" name="Object 790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0" name="Object 791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1" name="Object 792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2" name="Object 793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3" name="Object 794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4" name="Object 795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5" name="Object 796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6" name="Object 797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7" name="Object 798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498" name="Object 799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499" name="Object 800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0" name="Object 801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1" name="Object 802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2" name="Object 803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3" name="Object 804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4" name="Object 805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5" name="Object 806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6" name="Object 807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7" name="Object 808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08" name="Object 809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09" name="Object 810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0" name="Object 811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1" name="Object 812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2" name="Object 813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3" name="Object 814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4" name="Object 815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5" name="Object 816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6" name="Object 817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17" name="Object 818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8" name="Object 819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19" name="Object 820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0" name="Object 821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1" name="Object 822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2" name="Object 823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3" name="Object 824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4" name="Object 825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5" name="Object 826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6" name="Object 827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27" name="Object 828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8" name="Object 829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29" name="Object 830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0" name="Object 831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1" name="Object 832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2" name="Object 833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3" name="Object 834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4" name="Object 835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5" name="Object 836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6" name="Object 837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7" name="Object 838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38" name="Object 839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39" name="Object 840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0" name="Object 841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1" name="Object 842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2" name="Object 843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3" name="Object 844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4" name="Object 845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5" name="Object 846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6" name="Object 847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7" name="Object 848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48" name="Object 849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49" name="Object 850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0" name="Object 851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1" name="Object 852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2" name="Object 853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3" name="Object 854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4" name="Object 855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5" name="Object 856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6" name="Object 857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57" name="Object 858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8" name="Object 859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59" name="Object 860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0" name="Object 861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1" name="Object 862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2" name="Object 863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3" name="Object 864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4" name="Object 865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5" name="Object 866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6" name="Object 867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7" name="Object 868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68" name="Object 869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69" name="Object 870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0" name="Object 871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1" name="Object 872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2" name="Object 873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3" name="Object 874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4" name="Object 875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5" name="Object 876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6" name="Object 877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7" name="Object 878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78" name="Object 879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79" name="Object 880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0" name="Object 881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1" name="Object 882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2" name="Object 883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3" name="Object 884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4" name="Object 885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5" name="Object 886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6" name="Object 88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7" name="Object 888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88" name="Object 889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89" name="Object 890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0" name="Object 891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1" name="Object 892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2" name="Object 893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3" name="Object 894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4" name="Object 895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595" name="Object 896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6" name="Object 897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7" name="Object 898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8" name="Object 899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599" name="Object 900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0" name="Object 901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1" name="Object 902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9</xdr:row>
      <xdr:rowOff>0</xdr:rowOff>
    </xdr:from>
    <xdr:to>
      <xdr:col>2</xdr:col>
      <xdr:colOff>466725</xdr:colOff>
      <xdr:row>9</xdr:row>
      <xdr:rowOff>0</xdr:rowOff>
    </xdr:to>
    <xdr:pic>
      <xdr:nvPicPr>
        <xdr:cNvPr id="602" name="Object 903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3" name="Object 904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4" name="Object 905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5" name="Object 906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6" name="Object 907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7" name="Object 908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50" y="2657475"/>
          <a:ext cx="425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8" name="Object 909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09" name="Object 910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0" name="Object 911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2</xdr:col>
      <xdr:colOff>476250</xdr:colOff>
      <xdr:row>9</xdr:row>
      <xdr:rowOff>0</xdr:rowOff>
    </xdr:to>
    <xdr:pic>
      <xdr:nvPicPr>
        <xdr:cNvPr id="611" name="Object 912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1525" y="2657475"/>
          <a:ext cx="388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9</xdr:row>
      <xdr:rowOff>0</xdr:rowOff>
    </xdr:from>
    <xdr:to>
      <xdr:col>1</xdr:col>
      <xdr:colOff>342900</xdr:colOff>
      <xdr:row>9</xdr:row>
      <xdr:rowOff>0</xdr:rowOff>
    </xdr:to>
    <xdr:pic>
      <xdr:nvPicPr>
        <xdr:cNvPr id="612" name="Object 913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2657475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9</xdr:row>
      <xdr:rowOff>0</xdr:rowOff>
    </xdr:from>
    <xdr:to>
      <xdr:col>3</xdr:col>
      <xdr:colOff>0</xdr:colOff>
      <xdr:row>9</xdr:row>
      <xdr:rowOff>0</xdr:rowOff>
    </xdr:to>
    <xdr:pic>
      <xdr:nvPicPr>
        <xdr:cNvPr id="613" name="Object 914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0" y="2657475"/>
          <a:ext cx="506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4" name="Picture 932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9</xdr:row>
      <xdr:rowOff>0</xdr:rowOff>
    </xdr:from>
    <xdr:ext cx="85725" cy="0"/>
    <xdr:pic>
      <xdr:nvPicPr>
        <xdr:cNvPr id="615" name="Picture 143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</xdr:row>
      <xdr:rowOff>0</xdr:rowOff>
    </xdr:from>
    <xdr:ext cx="85725" cy="0"/>
    <xdr:pic>
      <xdr:nvPicPr>
        <xdr:cNvPr id="616" name="Picture 932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7" name="Object 152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8" name="Object 153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19" name="Object 154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0" name="Object 155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1" name="Object 157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2" name="Object 159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3" name="Object 160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4" name="Object 161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5" name="Object 162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6" name="Object 164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7" name="Object 165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8" name="Object 166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29" name="Object 169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0" name="Object 170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1" name="Object 172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2" name="Object 173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3" name="Object 175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4" name="Object 539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5" name="Object 541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6" name="Object 91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7" name="Object 91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8" name="Object 91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39" name="Object 921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0" name="Object 922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1" name="Object 923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2" name="Object 924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3" name="Object 925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85725</xdr:colOff>
      <xdr:row>9</xdr:row>
      <xdr:rowOff>0</xdr:rowOff>
    </xdr:to>
    <xdr:pic>
      <xdr:nvPicPr>
        <xdr:cNvPr id="644" name="Object -1022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2578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645" name="Picture 143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6" name="Picture 932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7" name="Picture 143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48" name="Picture 93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2198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77" name="Picture 143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78" name="Picture 93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79" name="Picture 14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680" name="Picture 932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19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09" name="Picture 14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10" name="Picture 932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11" name="Picture 143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12" name="Picture 932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4107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41" name="Picture 143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42" name="Picture 932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43" name="Picture 143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744" name="Picture 932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048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773" name="Picture 143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774" name="Picture 932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775" name="Picture 143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776" name="Picture 932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7628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805" name="Picture 143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806" name="Picture 932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807" name="Picture 143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808" name="Picture 932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677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837" name="Picture 143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838" name="Picture 932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839" name="Picture 143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9</xdr:row>
      <xdr:rowOff>0</xdr:rowOff>
    </xdr:from>
    <xdr:ext cx="85725" cy="0"/>
    <xdr:pic>
      <xdr:nvPicPr>
        <xdr:cNvPr id="840" name="Picture 932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1" name="Object 152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2" name="Object 153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3" name="Object 154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4" name="Object 155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5" name="Object 15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6" name="Object 159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7" name="Object 160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8" name="Object 161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49" name="Object 162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0" name="Object 164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1" name="Object 165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2" name="Object 166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3" name="Object 169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4" name="Object 170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5" name="Object 172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6" name="Object 173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7" name="Object 175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8" name="Object 539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59" name="Object 541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0" name="Object 915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1" name="Object 916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2" name="Object 917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3" name="Object 921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4" name="Object 922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5" name="Object 923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6" name="Object 924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7" name="Object 925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85725</xdr:colOff>
      <xdr:row>9</xdr:row>
      <xdr:rowOff>0</xdr:rowOff>
    </xdr:to>
    <xdr:pic>
      <xdr:nvPicPr>
        <xdr:cNvPr id="868" name="Object -1022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9918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9</xdr:row>
      <xdr:rowOff>0</xdr:rowOff>
    </xdr:from>
    <xdr:ext cx="85725" cy="0"/>
    <xdr:pic>
      <xdr:nvPicPr>
        <xdr:cNvPr id="869" name="Picture 143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70" name="Picture 932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71" name="Picture 143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85725" cy="0"/>
    <xdr:pic>
      <xdr:nvPicPr>
        <xdr:cNvPr id="872" name="Picture 932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3" name="Object 15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4" name="Object 15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5" name="Object 15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6" name="Object 15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7" name="Object 15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8" name="Object 159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79" name="Object 160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0" name="Object 161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1" name="Object 162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2" name="Object 164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3" name="Object 165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4" name="Object 166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5" name="Object 169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6" name="Object 170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7" name="Object 172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8" name="Object 173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89" name="Object 175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0" name="Object 53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1" name="Object 541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2" name="Object 915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3" name="Object 916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4" name="Object 917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5" name="Object 921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6" name="Object 922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7" name="Object 923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8" name="Object 924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899" name="Object 925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85725</xdr:colOff>
      <xdr:row>9</xdr:row>
      <xdr:rowOff>0</xdr:rowOff>
    </xdr:to>
    <xdr:pic>
      <xdr:nvPicPr>
        <xdr:cNvPr id="900" name="Object -1022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5919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9</xdr:row>
      <xdr:rowOff>0</xdr:rowOff>
    </xdr:from>
    <xdr:ext cx="85725" cy="0"/>
    <xdr:pic>
      <xdr:nvPicPr>
        <xdr:cNvPr id="901" name="Picture 143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02" name="Picture 932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03" name="Picture 143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04" name="Picture 932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3490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33" name="Picture 143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34" name="Picture 932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35" name="Picture 143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36" name="Picture 932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7307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65" name="Picture 143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66" name="Picture 932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67" name="Picture 143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8</xdr:col>
      <xdr:colOff>0</xdr:colOff>
      <xdr:row>9</xdr:row>
      <xdr:rowOff>0</xdr:rowOff>
    </xdr:from>
    <xdr:ext cx="85725" cy="0"/>
    <xdr:pic>
      <xdr:nvPicPr>
        <xdr:cNvPr id="968" name="Picture 932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69" name="Object 152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0" name="Object 153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1" name="Object 154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2" name="Object 155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3" name="Object 15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4" name="Object 159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5" name="Object 160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6" name="Object 161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7" name="Object 162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8" name="Object 164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79" name="Object 165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0" name="Object 166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1" name="Object 169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2" name="Object 170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3" name="Object 17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4" name="Object 17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5" name="Object 175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6" name="Object 539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7" name="Object 541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8" name="Object 915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89" name="Object 916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0" name="Object 91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1" name="Object 921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2" name="Object 922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3" name="Object 923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4" name="Object 924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5" name="Object 925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85725</xdr:colOff>
      <xdr:row>9</xdr:row>
      <xdr:rowOff>0</xdr:rowOff>
    </xdr:to>
    <xdr:pic>
      <xdr:nvPicPr>
        <xdr:cNvPr id="996" name="Object -1022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116050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0</xdr:colOff>
      <xdr:row>9</xdr:row>
      <xdr:rowOff>0</xdr:rowOff>
    </xdr:from>
    <xdr:ext cx="85725" cy="0"/>
    <xdr:pic>
      <xdr:nvPicPr>
        <xdr:cNvPr id="997" name="Picture 143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998" name="Picture 932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999" name="Picture 143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9</xdr:row>
      <xdr:rowOff>0</xdr:rowOff>
    </xdr:from>
    <xdr:ext cx="85725" cy="0"/>
    <xdr:pic>
      <xdr:nvPicPr>
        <xdr:cNvPr id="1000" name="Picture 932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1" name="Object 152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2" name="Object 153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3" name="Object 154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4" name="Object 155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5" name="Object 15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6" name="Object 159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7" name="Object 160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8" name="Object 161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09" name="Object 162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0" name="Object 164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1" name="Object 165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2" name="Object 166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3" name="Object 169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4" name="Object 170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5" name="Object 172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6" name="Object 173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7" name="Object 175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8" name="Object 539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19" name="Object 541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0" name="Object 915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1" name="Object 916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2" name="Object 917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3" name="Object 921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4" name="Object 922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5" name="Object 923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6" name="Object 924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7" name="Object 925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85725</xdr:colOff>
      <xdr:row>9</xdr:row>
      <xdr:rowOff>0</xdr:rowOff>
    </xdr:to>
    <xdr:pic>
      <xdr:nvPicPr>
        <xdr:cNvPr id="1028" name="Object -1022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4716125" y="26574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9</xdr:row>
      <xdr:rowOff>0</xdr:rowOff>
    </xdr:from>
    <xdr:ext cx="85725" cy="0"/>
    <xdr:pic>
      <xdr:nvPicPr>
        <xdr:cNvPr id="1045" name="Picture 143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46" name="Picture 932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47" name="Picture 143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48" name="Picture 932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49" name="Picture 143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0" name="Picture 932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1" name="Picture 143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2" name="Picture 932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3" name="Picture 143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4" name="Picture 932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5" name="Picture 143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56" name="Picture 932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62516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85" name="Picture 143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86" name="Picture 932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87" name="Picture 143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088" name="Picture 932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482417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17" name="Picture 143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18" name="Picture 932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19" name="Picture 143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0" name="Picture 932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1" name="Picture 143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2" name="Picture 932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3" name="Picture 143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4" name="Picture 932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5" name="Picture 143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6" name="Picture 932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7" name="Picture 143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85725" cy="0"/>
    <xdr:pic>
      <xdr:nvPicPr>
        <xdr:cNvPr id="1128" name="Picture 932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29" name="Object 152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0" name="Object 153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1" name="Object 154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2" name="Object 155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3" name="Object 157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4" name="Object 159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5" name="Object 160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6" name="Object 161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7" name="Object 162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8" name="Object 164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39" name="Object 165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0" name="Object 166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1" name="Object 169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2" name="Object 170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3" name="Object 17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4" name="Object 17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5" name="Object 175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6" name="Object 539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7" name="Object 541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8" name="Object 915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49" name="Object 916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0" name="Object 91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1" name="Object 921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2" name="Object 922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3" name="Object 923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4" name="Object 924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5" name="Object 925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85725</xdr:colOff>
      <xdr:row>9</xdr:row>
      <xdr:rowOff>0</xdr:rowOff>
    </xdr:to>
    <xdr:pic>
      <xdr:nvPicPr>
        <xdr:cNvPr id="1156" name="Object -1022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48783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9</xdr:row>
      <xdr:rowOff>0</xdr:rowOff>
    </xdr:from>
    <xdr:ext cx="85725" cy="0"/>
    <xdr:pic>
      <xdr:nvPicPr>
        <xdr:cNvPr id="1157" name="Picture 143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1158" name="Picture 932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1159" name="Picture 143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</xdr:row>
      <xdr:rowOff>0</xdr:rowOff>
    </xdr:from>
    <xdr:ext cx="85725" cy="0"/>
    <xdr:pic>
      <xdr:nvPicPr>
        <xdr:cNvPr id="1160" name="Picture 932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1" name="Object 152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2" name="Object 153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3" name="Object 154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4" name="Object 155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5" name="Object 157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6" name="Object 159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7" name="Object 160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8" name="Object 161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69" name="Object 162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0" name="Object 164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1" name="Object 165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2" name="Object 166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3" name="Object 169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4" name="Object 170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5" name="Object 172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6" name="Object 173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7" name="Object 175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8" name="Object 539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79" name="Object 541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0" name="Object 915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1" name="Object 916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2" name="Object 91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3" name="Object 921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4" name="Object 922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5" name="Object 923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6" name="Object 924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7" name="Object 925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85725</xdr:colOff>
      <xdr:row>9</xdr:row>
      <xdr:rowOff>0</xdr:rowOff>
    </xdr:to>
    <xdr:pic>
      <xdr:nvPicPr>
        <xdr:cNvPr id="1188" name="Object -1022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345083" y="26670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31"/>
  <sheetViews>
    <sheetView topLeftCell="A10" zoomScale="80" zoomScaleNormal="80" zoomScaleSheetLayoutView="80" workbookViewId="0">
      <selection activeCell="E15" sqref="E15"/>
    </sheetView>
  </sheetViews>
  <sheetFormatPr defaultColWidth="9.140625" defaultRowHeight="15" x14ac:dyDescent="0.25"/>
  <cols>
    <col min="1" max="1" width="7" style="1" customWidth="1"/>
    <col min="2" max="2" width="67.42578125" style="1" customWidth="1"/>
    <col min="3" max="3" width="20.28515625" style="1" customWidth="1"/>
    <col min="4" max="4" width="12.5703125" style="20" customWidth="1"/>
    <col min="5" max="5" width="9" style="1" customWidth="1"/>
    <col min="6" max="6" width="12.42578125" style="1" customWidth="1"/>
    <col min="7" max="7" width="10" style="1" customWidth="1"/>
    <col min="8" max="8" width="15.5703125" style="1" customWidth="1"/>
    <col min="9" max="9" width="10.42578125" style="1" customWidth="1"/>
    <col min="10" max="10" width="12.42578125" style="1" customWidth="1"/>
    <col min="11" max="11" width="9.28515625" style="1" customWidth="1"/>
    <col min="12" max="12" width="13.7109375" style="1" customWidth="1"/>
    <col min="13" max="13" width="9.85546875" style="1" customWidth="1"/>
    <col min="14" max="14" width="12.42578125" style="1" customWidth="1"/>
    <col min="15" max="15" width="10.140625" style="1" bestFit="1" customWidth="1"/>
    <col min="16" max="16" width="17.5703125" style="1" customWidth="1"/>
    <col min="17" max="18" width="9.140625" style="1"/>
    <col min="19" max="19" width="9.140625" style="9"/>
    <col min="20" max="20" width="12.140625" style="9" customWidth="1"/>
    <col min="21" max="21" width="17.140625" style="81" customWidth="1"/>
    <col min="22" max="22" width="33.42578125" style="9" customWidth="1"/>
    <col min="23" max="24" width="9.140625" style="9"/>
    <col min="25" max="16384" width="9.140625" style="1"/>
  </cols>
  <sheetData>
    <row r="1" spans="1:21" ht="15.75" x14ac:dyDescent="0.25">
      <c r="A1" s="164" t="s">
        <v>0</v>
      </c>
      <c r="B1" s="164"/>
      <c r="C1" s="164"/>
      <c r="D1" s="164"/>
      <c r="E1" s="164"/>
      <c r="F1" s="164"/>
      <c r="G1" s="133"/>
      <c r="H1" s="133"/>
      <c r="I1" s="133"/>
      <c r="J1" s="133"/>
      <c r="K1" s="133"/>
      <c r="L1" s="133"/>
      <c r="M1" s="133"/>
      <c r="N1" s="133"/>
      <c r="O1" s="133"/>
      <c r="P1" s="133"/>
      <c r="U1" s="9"/>
    </row>
    <row r="2" spans="1:21" ht="31.5" customHeight="1" x14ac:dyDescent="0.25">
      <c r="A2" s="165" t="s">
        <v>10</v>
      </c>
      <c r="B2" s="165"/>
      <c r="C2" s="165"/>
      <c r="D2" s="165"/>
      <c r="E2" s="165"/>
      <c r="F2" s="165"/>
      <c r="G2" s="134"/>
      <c r="H2" s="134"/>
      <c r="I2" s="134"/>
      <c r="J2" s="134"/>
      <c r="K2" s="134"/>
      <c r="L2" s="134"/>
      <c r="M2" s="134"/>
      <c r="N2" s="134"/>
      <c r="O2" s="134"/>
      <c r="P2" s="134"/>
      <c r="U2" s="9"/>
    </row>
    <row r="3" spans="1:21" ht="21.75" customHeight="1" x14ac:dyDescent="0.25">
      <c r="A3" s="134"/>
      <c r="B3" s="165" t="s">
        <v>102</v>
      </c>
      <c r="C3" s="165"/>
      <c r="D3" s="165"/>
      <c r="E3" s="165"/>
      <c r="F3" s="134"/>
      <c r="G3" s="134"/>
      <c r="H3" s="134"/>
      <c r="I3" s="134"/>
      <c r="J3" s="134"/>
      <c r="K3" s="134"/>
      <c r="L3" s="48"/>
      <c r="M3" s="134"/>
      <c r="N3" s="134"/>
      <c r="O3" s="134"/>
      <c r="P3" s="134"/>
      <c r="U3" s="9"/>
    </row>
    <row r="4" spans="1:21" ht="24" customHeight="1" x14ac:dyDescent="0.25">
      <c r="A4" s="11" t="s">
        <v>90</v>
      </c>
      <c r="B4" s="11"/>
      <c r="C4" s="10"/>
      <c r="D4" s="19"/>
      <c r="E4" s="12"/>
      <c r="F4" s="13"/>
      <c r="G4" s="12"/>
      <c r="H4" s="13"/>
      <c r="I4" s="118"/>
      <c r="J4" s="118" t="s">
        <v>29</v>
      </c>
      <c r="K4" s="157" t="s">
        <v>103</v>
      </c>
      <c r="L4" s="49"/>
      <c r="M4" s="12"/>
      <c r="N4" s="13"/>
      <c r="O4" s="12"/>
      <c r="P4" s="13"/>
      <c r="U4" s="9"/>
    </row>
    <row r="5" spans="1:21" ht="15.75" x14ac:dyDescent="0.25">
      <c r="A5" s="11"/>
      <c r="B5" s="11"/>
      <c r="C5" s="10"/>
      <c r="D5" s="19"/>
      <c r="E5" s="12"/>
      <c r="F5" s="13"/>
      <c r="G5" s="12"/>
      <c r="H5" s="13"/>
      <c r="I5" s="50"/>
      <c r="J5" s="51"/>
      <c r="K5" s="52"/>
      <c r="L5" s="49"/>
      <c r="M5" s="12"/>
      <c r="N5" s="13"/>
      <c r="O5" s="12"/>
      <c r="P5" s="13"/>
      <c r="U5" s="9"/>
    </row>
    <row r="6" spans="1:21" ht="15.75" x14ac:dyDescent="0.25">
      <c r="A6" s="11"/>
      <c r="B6" s="11"/>
      <c r="C6" s="10"/>
      <c r="D6" s="19"/>
      <c r="E6" s="12"/>
      <c r="F6" s="13"/>
      <c r="G6" s="12"/>
      <c r="H6" s="13"/>
      <c r="I6" s="50"/>
      <c r="J6" s="51"/>
      <c r="K6" s="52"/>
      <c r="L6" s="49"/>
      <c r="M6" s="12"/>
      <c r="N6" s="13"/>
      <c r="O6" s="12"/>
      <c r="P6" s="13"/>
      <c r="U6" s="9"/>
    </row>
    <row r="7" spans="1:21" ht="15.75" x14ac:dyDescent="0.25">
      <c r="A7" s="11"/>
      <c r="B7" s="11"/>
      <c r="C7" s="10"/>
      <c r="D7" s="19"/>
      <c r="E7" s="14"/>
      <c r="F7" s="15"/>
      <c r="G7" s="14"/>
      <c r="H7" s="152"/>
      <c r="I7" s="14"/>
      <c r="J7" s="15"/>
      <c r="K7" s="14"/>
      <c r="L7" s="47"/>
      <c r="M7" s="14"/>
      <c r="N7" s="15"/>
      <c r="O7" s="14"/>
      <c r="P7" s="15"/>
      <c r="T7" s="14"/>
      <c r="U7" s="15"/>
    </row>
    <row r="8" spans="1:21" ht="23.25" customHeight="1" thickBot="1" x14ac:dyDescent="0.3">
      <c r="A8" s="166" t="s">
        <v>28</v>
      </c>
      <c r="B8" s="166"/>
      <c r="C8" s="166"/>
      <c r="D8" s="166"/>
      <c r="E8" s="167"/>
      <c r="F8" s="167"/>
      <c r="G8" s="135"/>
      <c r="H8" s="135"/>
      <c r="I8" s="135"/>
      <c r="J8" s="135"/>
      <c r="K8" s="135"/>
      <c r="L8" s="135"/>
      <c r="M8" s="135"/>
      <c r="N8" s="135"/>
      <c r="O8" s="135"/>
      <c r="P8" s="135"/>
      <c r="T8" s="74"/>
      <c r="U8" s="75"/>
    </row>
    <row r="9" spans="1:21" ht="92.25" customHeight="1" x14ac:dyDescent="0.25">
      <c r="A9" s="3" t="s">
        <v>4</v>
      </c>
      <c r="B9" s="3" t="s">
        <v>1</v>
      </c>
      <c r="C9" s="3" t="s">
        <v>2</v>
      </c>
      <c r="D9" s="156" t="s">
        <v>76</v>
      </c>
      <c r="E9" s="106" t="s">
        <v>14</v>
      </c>
      <c r="F9" s="55" t="s">
        <v>31</v>
      </c>
      <c r="G9" s="55" t="s">
        <v>104</v>
      </c>
      <c r="H9" s="56" t="s">
        <v>84</v>
      </c>
      <c r="I9" s="59" t="s">
        <v>15</v>
      </c>
      <c r="J9" s="98" t="s">
        <v>35</v>
      </c>
      <c r="K9" s="98" t="s">
        <v>105</v>
      </c>
      <c r="L9" s="60" t="s">
        <v>60</v>
      </c>
      <c r="M9" s="25" t="s">
        <v>17</v>
      </c>
      <c r="N9" s="26" t="s">
        <v>16</v>
      </c>
      <c r="O9" s="26" t="s">
        <v>106</v>
      </c>
      <c r="P9" s="27" t="s">
        <v>61</v>
      </c>
      <c r="T9" s="76" t="s">
        <v>11</v>
      </c>
      <c r="U9" s="77" t="s">
        <v>12</v>
      </c>
    </row>
    <row r="10" spans="1:21" ht="30.75" customHeight="1" x14ac:dyDescent="0.25">
      <c r="A10" s="4">
        <v>1</v>
      </c>
      <c r="B10" s="124" t="s">
        <v>13</v>
      </c>
      <c r="C10" s="3" t="s">
        <v>5</v>
      </c>
      <c r="D10" s="91" t="s">
        <v>53</v>
      </c>
      <c r="E10" s="107"/>
      <c r="F10" s="108">
        <f>D10*E10</f>
        <v>0</v>
      </c>
      <c r="G10" s="111">
        <f>E10*18</f>
        <v>0</v>
      </c>
      <c r="H10" s="63">
        <f t="shared" ref="H10:H20" si="0">D10*G10</f>
        <v>0</v>
      </c>
      <c r="I10" s="102"/>
      <c r="J10" s="100">
        <f>D10*I10</f>
        <v>0</v>
      </c>
      <c r="K10" s="101">
        <f>I10*18</f>
        <v>0</v>
      </c>
      <c r="L10" s="65">
        <f t="shared" ref="L10:L20" si="1">D10*K10</f>
        <v>0</v>
      </c>
      <c r="M10" s="122">
        <f t="shared" ref="M10:P20" si="2">E10+I10</f>
        <v>0</v>
      </c>
      <c r="N10" s="18">
        <f t="shared" si="2"/>
        <v>0</v>
      </c>
      <c r="O10" s="44">
        <f t="shared" si="2"/>
        <v>0</v>
      </c>
      <c r="P10" s="67">
        <f t="shared" si="2"/>
        <v>0</v>
      </c>
      <c r="Q10" s="37"/>
      <c r="R10" s="8">
        <f>M10-Q10</f>
        <v>0</v>
      </c>
      <c r="T10" s="29">
        <f>M10*18</f>
        <v>0</v>
      </c>
      <c r="U10" s="130">
        <f t="shared" ref="U10:U20" si="3">D10*T10</f>
        <v>0</v>
      </c>
    </row>
    <row r="11" spans="1:21" s="9" customFormat="1" ht="39" customHeight="1" x14ac:dyDescent="0.25">
      <c r="A11" s="4">
        <v>2</v>
      </c>
      <c r="B11" s="125" t="s">
        <v>23</v>
      </c>
      <c r="C11" s="5" t="s">
        <v>7</v>
      </c>
      <c r="D11" s="155">
        <v>40</v>
      </c>
      <c r="E11" s="107" t="s">
        <v>78</v>
      </c>
      <c r="F11" s="111">
        <f t="shared" ref="F11:F20" si="4">D11*E11</f>
        <v>12</v>
      </c>
      <c r="G11" s="111">
        <f t="shared" ref="G11:G20" si="5">E11*18</f>
        <v>5.3999999999999995</v>
      </c>
      <c r="H11" s="63">
        <f t="shared" si="0"/>
        <v>215.99999999999997</v>
      </c>
      <c r="I11" s="102" t="s">
        <v>79</v>
      </c>
      <c r="J11" s="101">
        <f t="shared" ref="J11:J20" si="6">D11*I11</f>
        <v>19.600000000000001</v>
      </c>
      <c r="K11" s="101">
        <f t="shared" ref="K11:K20" si="7">I11*18</f>
        <v>8.82</v>
      </c>
      <c r="L11" s="65">
        <f t="shared" si="1"/>
        <v>352.8</v>
      </c>
      <c r="M11" s="120">
        <f>E11+I11</f>
        <v>0.79</v>
      </c>
      <c r="N11" s="44">
        <f t="shared" si="2"/>
        <v>31.6</v>
      </c>
      <c r="O11" s="44">
        <f t="shared" si="2"/>
        <v>14.219999999999999</v>
      </c>
      <c r="P11" s="67">
        <f t="shared" si="2"/>
        <v>568.79999999999995</v>
      </c>
      <c r="Q11" s="40"/>
      <c r="R11" s="35">
        <f>M11-Q11</f>
        <v>0.79</v>
      </c>
      <c r="T11" s="29">
        <f t="shared" ref="T11:T20" si="8">M11*18</f>
        <v>14.22</v>
      </c>
      <c r="U11" s="130">
        <f t="shared" si="3"/>
        <v>568.80000000000007</v>
      </c>
    </row>
    <row r="12" spans="1:21" s="9" customFormat="1" ht="39" customHeight="1" x14ac:dyDescent="0.25">
      <c r="A12" s="4">
        <v>3</v>
      </c>
      <c r="B12" s="125" t="s">
        <v>27</v>
      </c>
      <c r="C12" s="92" t="s">
        <v>5</v>
      </c>
      <c r="D12" s="93" t="s">
        <v>62</v>
      </c>
      <c r="E12" s="161"/>
      <c r="F12" s="111">
        <f t="shared" si="4"/>
        <v>0</v>
      </c>
      <c r="G12" s="111">
        <f t="shared" si="5"/>
        <v>0</v>
      </c>
      <c r="H12" s="63">
        <f t="shared" si="0"/>
        <v>0</v>
      </c>
      <c r="I12" s="102"/>
      <c r="J12" s="100">
        <f t="shared" si="6"/>
        <v>0</v>
      </c>
      <c r="K12" s="101">
        <f t="shared" si="7"/>
        <v>0</v>
      </c>
      <c r="L12" s="65">
        <f t="shared" si="1"/>
        <v>0</v>
      </c>
      <c r="M12" s="122">
        <f t="shared" si="2"/>
        <v>0</v>
      </c>
      <c r="N12" s="18">
        <f t="shared" si="2"/>
        <v>0</v>
      </c>
      <c r="O12" s="44">
        <f t="shared" si="2"/>
        <v>0</v>
      </c>
      <c r="P12" s="67">
        <f t="shared" si="2"/>
        <v>0</v>
      </c>
      <c r="Q12" s="38"/>
      <c r="R12" s="8">
        <f t="shared" ref="R12:R20" si="9">M12-Q12</f>
        <v>0</v>
      </c>
      <c r="T12" s="29">
        <f t="shared" si="8"/>
        <v>0</v>
      </c>
      <c r="U12" s="130">
        <f t="shared" si="3"/>
        <v>0</v>
      </c>
    </row>
    <row r="13" spans="1:21" ht="47.25" x14ac:dyDescent="0.25">
      <c r="A13" s="4">
        <v>4</v>
      </c>
      <c r="B13" s="7" t="s">
        <v>6</v>
      </c>
      <c r="C13" s="6" t="s">
        <v>5</v>
      </c>
      <c r="D13" s="91" t="s">
        <v>63</v>
      </c>
      <c r="E13" s="161"/>
      <c r="F13" s="111">
        <f t="shared" si="4"/>
        <v>0</v>
      </c>
      <c r="G13" s="111">
        <f t="shared" si="5"/>
        <v>0</v>
      </c>
      <c r="H13" s="63">
        <f t="shared" si="0"/>
        <v>0</v>
      </c>
      <c r="I13" s="99"/>
      <c r="J13" s="100">
        <f t="shared" si="6"/>
        <v>0</v>
      </c>
      <c r="K13" s="101">
        <f t="shared" si="7"/>
        <v>0</v>
      </c>
      <c r="L13" s="65">
        <f t="shared" si="1"/>
        <v>0</v>
      </c>
      <c r="M13" s="30">
        <f t="shared" si="2"/>
        <v>0</v>
      </c>
      <c r="N13" s="18">
        <f t="shared" si="2"/>
        <v>0</v>
      </c>
      <c r="O13" s="44">
        <f t="shared" si="2"/>
        <v>0</v>
      </c>
      <c r="P13" s="67">
        <f t="shared" si="2"/>
        <v>0</v>
      </c>
      <c r="Q13" s="37"/>
      <c r="R13" s="8">
        <f t="shared" si="9"/>
        <v>0</v>
      </c>
      <c r="T13" s="29">
        <f t="shared" si="8"/>
        <v>0</v>
      </c>
      <c r="U13" s="130">
        <f t="shared" si="3"/>
        <v>0</v>
      </c>
    </row>
    <row r="14" spans="1:21" ht="43.5" customHeight="1" x14ac:dyDescent="0.25">
      <c r="A14" s="4">
        <v>5</v>
      </c>
      <c r="B14" s="7" t="s">
        <v>57</v>
      </c>
      <c r="C14" s="6" t="s">
        <v>5</v>
      </c>
      <c r="D14" s="91" t="s">
        <v>83</v>
      </c>
      <c r="E14" s="161"/>
      <c r="F14" s="111">
        <f t="shared" si="4"/>
        <v>0</v>
      </c>
      <c r="G14" s="111">
        <f t="shared" si="5"/>
        <v>0</v>
      </c>
      <c r="H14" s="63">
        <f t="shared" ref="H14:H17" si="10">D14*G14</f>
        <v>0</v>
      </c>
      <c r="I14" s="99" t="s">
        <v>74</v>
      </c>
      <c r="J14" s="100">
        <f t="shared" ref="J14:J17" si="11">D14*I14</f>
        <v>84</v>
      </c>
      <c r="K14" s="101">
        <f t="shared" si="7"/>
        <v>18</v>
      </c>
      <c r="L14" s="65">
        <f t="shared" ref="L14:L17" si="12">D14*K14</f>
        <v>1512</v>
      </c>
      <c r="M14" s="30">
        <f t="shared" ref="M14" si="13">E14+I14</f>
        <v>1</v>
      </c>
      <c r="N14" s="18">
        <f t="shared" ref="N14" si="14">F14+J14</f>
        <v>84</v>
      </c>
      <c r="O14" s="44">
        <f t="shared" ref="O14" si="15">G14+K14</f>
        <v>18</v>
      </c>
      <c r="P14" s="67">
        <f t="shared" ref="P14" si="16">H14+L14</f>
        <v>1512</v>
      </c>
      <c r="Q14" s="37"/>
      <c r="R14" s="8">
        <f t="shared" si="9"/>
        <v>1</v>
      </c>
      <c r="T14" s="29">
        <f t="shared" si="8"/>
        <v>18</v>
      </c>
      <c r="U14" s="130">
        <f t="shared" ref="U14" si="17">D14*T14</f>
        <v>1512</v>
      </c>
    </row>
    <row r="15" spans="1:21" ht="55.5" customHeight="1" x14ac:dyDescent="0.25">
      <c r="A15" s="4">
        <v>6</v>
      </c>
      <c r="B15" s="127" t="s">
        <v>52</v>
      </c>
      <c r="C15" s="6" t="s">
        <v>5</v>
      </c>
      <c r="D15" s="94" t="s">
        <v>64</v>
      </c>
      <c r="E15" s="107" t="s">
        <v>75</v>
      </c>
      <c r="F15" s="108">
        <f t="shared" ref="F15:F17" si="18">D15*E15</f>
        <v>151</v>
      </c>
      <c r="G15" s="111">
        <f t="shared" si="5"/>
        <v>36</v>
      </c>
      <c r="H15" s="63">
        <f t="shared" si="10"/>
        <v>2718</v>
      </c>
      <c r="I15" s="99"/>
      <c r="J15" s="100">
        <f t="shared" si="11"/>
        <v>0</v>
      </c>
      <c r="K15" s="101">
        <f t="shared" si="7"/>
        <v>0</v>
      </c>
      <c r="L15" s="65">
        <f t="shared" si="12"/>
        <v>0</v>
      </c>
      <c r="M15" s="30">
        <f t="shared" si="2"/>
        <v>2</v>
      </c>
      <c r="N15" s="18">
        <f t="shared" si="2"/>
        <v>151</v>
      </c>
      <c r="O15" s="44">
        <f t="shared" si="2"/>
        <v>36</v>
      </c>
      <c r="P15" s="67">
        <f t="shared" si="2"/>
        <v>2718</v>
      </c>
      <c r="Q15" s="39"/>
      <c r="R15" s="8">
        <f t="shared" si="9"/>
        <v>2</v>
      </c>
      <c r="T15" s="29">
        <f t="shared" si="8"/>
        <v>36</v>
      </c>
      <c r="U15" s="130">
        <f t="shared" si="3"/>
        <v>2718</v>
      </c>
    </row>
    <row r="16" spans="1:21" ht="41.25" customHeight="1" x14ac:dyDescent="0.25">
      <c r="A16" s="4">
        <v>7</v>
      </c>
      <c r="B16" s="7" t="s">
        <v>51</v>
      </c>
      <c r="C16" s="95" t="s">
        <v>5</v>
      </c>
      <c r="D16" s="94" t="s">
        <v>44</v>
      </c>
      <c r="E16" s="107" t="s">
        <v>75</v>
      </c>
      <c r="F16" s="108">
        <f t="shared" si="18"/>
        <v>390</v>
      </c>
      <c r="G16" s="111">
        <f t="shared" si="5"/>
        <v>36</v>
      </c>
      <c r="H16" s="63">
        <f t="shared" si="10"/>
        <v>7020</v>
      </c>
      <c r="I16" s="99"/>
      <c r="J16" s="100">
        <f t="shared" si="11"/>
        <v>0</v>
      </c>
      <c r="K16" s="101">
        <f t="shared" si="7"/>
        <v>0</v>
      </c>
      <c r="L16" s="65">
        <f t="shared" si="12"/>
        <v>0</v>
      </c>
      <c r="M16" s="30">
        <f t="shared" si="2"/>
        <v>2</v>
      </c>
      <c r="N16" s="18">
        <f t="shared" si="2"/>
        <v>390</v>
      </c>
      <c r="O16" s="44">
        <f t="shared" si="2"/>
        <v>36</v>
      </c>
      <c r="P16" s="67">
        <f t="shared" si="2"/>
        <v>7020</v>
      </c>
      <c r="Q16" s="39"/>
      <c r="R16" s="8">
        <f t="shared" si="9"/>
        <v>2</v>
      </c>
      <c r="T16" s="29">
        <f t="shared" si="8"/>
        <v>36</v>
      </c>
      <c r="U16" s="130">
        <f t="shared" si="3"/>
        <v>7020</v>
      </c>
    </row>
    <row r="17" spans="1:21" ht="43.5" customHeight="1" x14ac:dyDescent="0.25">
      <c r="A17" s="4">
        <v>8</v>
      </c>
      <c r="B17" s="7" t="s">
        <v>9</v>
      </c>
      <c r="C17" s="95" t="s">
        <v>8</v>
      </c>
      <c r="D17" s="94" t="s">
        <v>54</v>
      </c>
      <c r="E17" s="107" t="s">
        <v>75</v>
      </c>
      <c r="F17" s="108">
        <f t="shared" si="18"/>
        <v>197</v>
      </c>
      <c r="G17" s="111">
        <f t="shared" si="5"/>
        <v>36</v>
      </c>
      <c r="H17" s="63">
        <f t="shared" si="10"/>
        <v>3546</v>
      </c>
      <c r="I17" s="99"/>
      <c r="J17" s="100">
        <f t="shared" si="11"/>
        <v>0</v>
      </c>
      <c r="K17" s="101">
        <f t="shared" si="7"/>
        <v>0</v>
      </c>
      <c r="L17" s="65">
        <f t="shared" si="12"/>
        <v>0</v>
      </c>
      <c r="M17" s="30">
        <f>E17+I17</f>
        <v>2</v>
      </c>
      <c r="N17" s="18">
        <f t="shared" si="2"/>
        <v>197</v>
      </c>
      <c r="O17" s="44">
        <f t="shared" si="2"/>
        <v>36</v>
      </c>
      <c r="P17" s="67">
        <f t="shared" si="2"/>
        <v>3546</v>
      </c>
      <c r="Q17" s="39"/>
      <c r="R17" s="8">
        <f t="shared" si="9"/>
        <v>2</v>
      </c>
      <c r="T17" s="29">
        <f t="shared" si="8"/>
        <v>36</v>
      </c>
      <c r="U17" s="130">
        <f t="shared" si="3"/>
        <v>3546</v>
      </c>
    </row>
    <row r="18" spans="1:21" ht="39" customHeight="1" x14ac:dyDescent="0.25">
      <c r="A18" s="4">
        <v>9</v>
      </c>
      <c r="B18" s="7" t="s">
        <v>58</v>
      </c>
      <c r="C18" s="95" t="s">
        <v>5</v>
      </c>
      <c r="D18" s="94" t="s">
        <v>65</v>
      </c>
      <c r="E18" s="107" t="s">
        <v>75</v>
      </c>
      <c r="F18" s="108">
        <f t="shared" si="4"/>
        <v>373</v>
      </c>
      <c r="G18" s="111">
        <f t="shared" si="5"/>
        <v>36</v>
      </c>
      <c r="H18" s="63">
        <f t="shared" si="0"/>
        <v>6714</v>
      </c>
      <c r="I18" s="103"/>
      <c r="J18" s="100">
        <f t="shared" si="6"/>
        <v>0</v>
      </c>
      <c r="K18" s="101">
        <f t="shared" si="7"/>
        <v>0</v>
      </c>
      <c r="L18" s="65">
        <f t="shared" si="1"/>
        <v>0</v>
      </c>
      <c r="M18" s="30">
        <f t="shared" ref="M18:M20" si="19">E18+I18</f>
        <v>2</v>
      </c>
      <c r="N18" s="18">
        <f t="shared" si="2"/>
        <v>373</v>
      </c>
      <c r="O18" s="44">
        <f t="shared" si="2"/>
        <v>36</v>
      </c>
      <c r="P18" s="67">
        <f t="shared" si="2"/>
        <v>6714</v>
      </c>
      <c r="Q18" s="39"/>
      <c r="R18" s="8">
        <f t="shared" si="9"/>
        <v>2</v>
      </c>
      <c r="T18" s="29">
        <f t="shared" si="8"/>
        <v>36</v>
      </c>
      <c r="U18" s="130">
        <f t="shared" si="3"/>
        <v>6714</v>
      </c>
    </row>
    <row r="19" spans="1:21" ht="74.25" customHeight="1" x14ac:dyDescent="0.25">
      <c r="A19" s="4">
        <v>10</v>
      </c>
      <c r="B19" s="7" t="s">
        <v>50</v>
      </c>
      <c r="C19" s="43" t="s">
        <v>8</v>
      </c>
      <c r="D19" s="94" t="s">
        <v>66</v>
      </c>
      <c r="E19" s="107" t="s">
        <v>74</v>
      </c>
      <c r="F19" s="108">
        <f t="shared" si="4"/>
        <v>125</v>
      </c>
      <c r="G19" s="111">
        <f t="shared" si="5"/>
        <v>18</v>
      </c>
      <c r="H19" s="63">
        <f t="shared" si="0"/>
        <v>2250</v>
      </c>
      <c r="I19" s="103"/>
      <c r="J19" s="100">
        <f t="shared" si="6"/>
        <v>0</v>
      </c>
      <c r="K19" s="101">
        <f t="shared" si="7"/>
        <v>0</v>
      </c>
      <c r="L19" s="65">
        <f t="shared" si="1"/>
        <v>0</v>
      </c>
      <c r="M19" s="30">
        <f t="shared" si="19"/>
        <v>1</v>
      </c>
      <c r="N19" s="18">
        <f t="shared" si="2"/>
        <v>125</v>
      </c>
      <c r="O19" s="44">
        <f t="shared" si="2"/>
        <v>18</v>
      </c>
      <c r="P19" s="67">
        <f t="shared" si="2"/>
        <v>2250</v>
      </c>
      <c r="Q19" s="39"/>
      <c r="R19" s="8">
        <f t="shared" si="9"/>
        <v>1</v>
      </c>
      <c r="T19" s="29">
        <f t="shared" si="8"/>
        <v>18</v>
      </c>
      <c r="U19" s="130">
        <f t="shared" si="3"/>
        <v>2250</v>
      </c>
    </row>
    <row r="20" spans="1:21" ht="41.25" customHeight="1" x14ac:dyDescent="0.25">
      <c r="A20" s="4">
        <v>11</v>
      </c>
      <c r="B20" s="7" t="s">
        <v>59</v>
      </c>
      <c r="C20" s="95" t="s">
        <v>5</v>
      </c>
      <c r="D20" s="94" t="s">
        <v>67</v>
      </c>
      <c r="E20" s="107" t="s">
        <v>74</v>
      </c>
      <c r="F20" s="108">
        <f t="shared" si="4"/>
        <v>242</v>
      </c>
      <c r="G20" s="111">
        <f t="shared" si="5"/>
        <v>18</v>
      </c>
      <c r="H20" s="63">
        <f t="shared" si="0"/>
        <v>4356</v>
      </c>
      <c r="I20" s="103"/>
      <c r="J20" s="100">
        <f t="shared" si="6"/>
        <v>0</v>
      </c>
      <c r="K20" s="101">
        <f t="shared" si="7"/>
        <v>0</v>
      </c>
      <c r="L20" s="65">
        <f t="shared" si="1"/>
        <v>0</v>
      </c>
      <c r="M20" s="30">
        <f t="shared" si="19"/>
        <v>1</v>
      </c>
      <c r="N20" s="18">
        <f t="shared" si="2"/>
        <v>242</v>
      </c>
      <c r="O20" s="44">
        <f t="shared" si="2"/>
        <v>18</v>
      </c>
      <c r="P20" s="67">
        <f t="shared" si="2"/>
        <v>4356</v>
      </c>
      <c r="Q20" s="39"/>
      <c r="R20" s="8">
        <f t="shared" si="9"/>
        <v>1</v>
      </c>
      <c r="T20" s="29">
        <f t="shared" si="8"/>
        <v>18</v>
      </c>
      <c r="U20" s="130">
        <f t="shared" si="3"/>
        <v>4356</v>
      </c>
    </row>
    <row r="21" spans="1:21" ht="30" customHeight="1" thickBot="1" x14ac:dyDescent="0.35">
      <c r="A21" s="6"/>
      <c r="B21" s="7" t="s">
        <v>3</v>
      </c>
      <c r="C21" s="6"/>
      <c r="D21" s="21"/>
      <c r="E21" s="114"/>
      <c r="F21" s="115">
        <f>SUM(F10:F20)</f>
        <v>1490</v>
      </c>
      <c r="G21" s="58"/>
      <c r="H21" s="64">
        <f>SUM(H10:H20)</f>
        <v>26820</v>
      </c>
      <c r="I21" s="62"/>
      <c r="J21" s="104">
        <f>SUM(J10:J20)</f>
        <v>103.6</v>
      </c>
      <c r="K21" s="105"/>
      <c r="L21" s="66">
        <f>SUM(L10:L20)</f>
        <v>1864.8</v>
      </c>
      <c r="M21" s="23"/>
      <c r="N21" s="24">
        <f>SUM(N10:N20)</f>
        <v>1593.6</v>
      </c>
      <c r="O21" s="28"/>
      <c r="P21" s="68">
        <f>SUM(P10:P20)</f>
        <v>28684.799999999999</v>
      </c>
      <c r="T21" s="78"/>
      <c r="U21" s="131">
        <f>SUM(U10:U20)</f>
        <v>28684.799999999999</v>
      </c>
    </row>
    <row r="22" spans="1:21" ht="15.75" x14ac:dyDescent="0.25">
      <c r="F22" s="151">
        <f>74.5*20</f>
        <v>1490</v>
      </c>
      <c r="H22" s="129">
        <f>1490*18</f>
        <v>26820</v>
      </c>
      <c r="J22" s="151">
        <v>103.6</v>
      </c>
      <c r="L22" s="129">
        <f>103.6*18</f>
        <v>1864.8</v>
      </c>
      <c r="N22" s="151">
        <v>1593.6</v>
      </c>
      <c r="P22" s="129">
        <f>1593.6*18</f>
        <v>28684.799999999999</v>
      </c>
      <c r="U22" s="132">
        <f>1593.6*18</f>
        <v>28684.799999999999</v>
      </c>
    </row>
    <row r="23" spans="1:21" x14ac:dyDescent="0.25">
      <c r="F23" s="8">
        <f>F21-F22</f>
        <v>0</v>
      </c>
      <c r="G23" s="8"/>
      <c r="H23" s="8">
        <f t="shared" ref="H23:P23" si="20">H21-H22</f>
        <v>0</v>
      </c>
      <c r="I23" s="8"/>
      <c r="J23" s="35">
        <f>J21-J22</f>
        <v>0</v>
      </c>
      <c r="K23" s="8"/>
      <c r="L23" s="8">
        <f t="shared" si="20"/>
        <v>0</v>
      </c>
      <c r="M23" s="8"/>
      <c r="N23" s="8">
        <f t="shared" si="20"/>
        <v>0</v>
      </c>
      <c r="O23" s="8"/>
      <c r="P23" s="8">
        <f t="shared" si="20"/>
        <v>0</v>
      </c>
      <c r="U23" s="81">
        <f>U21-U22</f>
        <v>0</v>
      </c>
    </row>
    <row r="24" spans="1:21" x14ac:dyDescent="0.25">
      <c r="F24" s="73">
        <f>F23/D11</f>
        <v>0</v>
      </c>
      <c r="H24" s="8"/>
      <c r="J24" s="72">
        <f>J23/D11</f>
        <v>0</v>
      </c>
      <c r="K24" s="8"/>
      <c r="L24" s="8"/>
      <c r="N24" s="8"/>
      <c r="P24" s="8"/>
    </row>
    <row r="25" spans="1:21" x14ac:dyDescent="0.25">
      <c r="F25" s="86"/>
      <c r="J25" s="86"/>
      <c r="P25" s="8">
        <f>H21+L21</f>
        <v>28684.799999999999</v>
      </c>
    </row>
    <row r="26" spans="1:21" x14ac:dyDescent="0.25">
      <c r="J26" s="35"/>
      <c r="P26" s="8">
        <f>H22+L22</f>
        <v>28684.799999999999</v>
      </c>
    </row>
    <row r="27" spans="1:21" x14ac:dyDescent="0.25">
      <c r="J27" s="72"/>
    </row>
    <row r="28" spans="1:21" x14ac:dyDescent="0.25">
      <c r="K28" s="123"/>
    </row>
    <row r="31" spans="1:21" x14ac:dyDescent="0.25">
      <c r="F31" s="73"/>
    </row>
  </sheetData>
  <mergeCells count="4">
    <mergeCell ref="A1:F1"/>
    <mergeCell ref="A2:F2"/>
    <mergeCell ref="B3:E3"/>
    <mergeCell ref="A8:F8"/>
  </mergeCells>
  <pageMargins left="0.82677165354330717" right="0.23622047244094491" top="0.74803149606299213" bottom="0.74803149606299213" header="0.31496062992125984" footer="0.31496062992125984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V26"/>
  <sheetViews>
    <sheetView topLeftCell="C16" zoomScale="80" zoomScaleNormal="80" zoomScaleSheetLayoutView="80" workbookViewId="0">
      <selection activeCell="U23" sqref="U23"/>
    </sheetView>
  </sheetViews>
  <sheetFormatPr defaultColWidth="9.140625" defaultRowHeight="15" x14ac:dyDescent="0.25"/>
  <cols>
    <col min="1" max="1" width="7" style="1" customWidth="1"/>
    <col min="2" max="2" width="67" style="1" customWidth="1"/>
    <col min="3" max="3" width="21.28515625" style="1" customWidth="1"/>
    <col min="4" max="4" width="12.5703125" style="20" customWidth="1"/>
    <col min="5" max="5" width="9.42578125" style="1" customWidth="1"/>
    <col min="6" max="6" width="12.42578125" style="1" customWidth="1"/>
    <col min="7" max="7" width="9.85546875" style="1" customWidth="1"/>
    <col min="8" max="8" width="13.5703125" style="1" customWidth="1"/>
    <col min="9" max="9" width="8.42578125" style="1" bestFit="1" customWidth="1"/>
    <col min="10" max="10" width="12.42578125" style="1" customWidth="1"/>
    <col min="11" max="11" width="9.140625" style="1" customWidth="1"/>
    <col min="12" max="12" width="15.28515625" style="1" customWidth="1"/>
    <col min="13" max="13" width="9.5703125" style="1" customWidth="1"/>
    <col min="14" max="14" width="12.42578125" style="1" customWidth="1"/>
    <col min="15" max="15" width="10.140625" style="1" bestFit="1" customWidth="1"/>
    <col min="16" max="16" width="19" style="1" customWidth="1"/>
    <col min="17" max="18" width="9.140625" style="1"/>
    <col min="19" max="19" width="9.140625" style="9"/>
    <col min="20" max="20" width="12.140625" style="9" customWidth="1"/>
    <col min="21" max="21" width="17.140625" style="81" customWidth="1"/>
    <col min="22" max="22" width="9.140625" style="9"/>
    <col min="23" max="16384" width="9.140625" style="1"/>
  </cols>
  <sheetData>
    <row r="1" spans="1:21" ht="15.75" x14ac:dyDescent="0.25">
      <c r="A1" s="164" t="s">
        <v>0</v>
      </c>
      <c r="B1" s="164"/>
      <c r="C1" s="164"/>
      <c r="D1" s="164"/>
      <c r="E1" s="164"/>
      <c r="F1" s="164"/>
      <c r="G1" s="133"/>
      <c r="H1" s="133"/>
      <c r="I1" s="133"/>
      <c r="J1" s="133"/>
      <c r="K1" s="133"/>
      <c r="L1" s="133"/>
      <c r="M1" s="133"/>
      <c r="N1" s="133"/>
      <c r="O1" s="133"/>
      <c r="P1" s="133"/>
      <c r="U1" s="9"/>
    </row>
    <row r="2" spans="1:21" ht="31.5" customHeight="1" x14ac:dyDescent="0.25">
      <c r="A2" s="165" t="s">
        <v>10</v>
      </c>
      <c r="B2" s="165"/>
      <c r="C2" s="165"/>
      <c r="D2" s="165"/>
      <c r="E2" s="165"/>
      <c r="F2" s="165"/>
      <c r="G2" s="134"/>
      <c r="H2" s="134"/>
      <c r="I2" s="134"/>
      <c r="J2" s="134"/>
      <c r="K2" s="134"/>
      <c r="L2" s="134"/>
      <c r="M2" s="134"/>
      <c r="N2" s="134"/>
      <c r="O2" s="134"/>
      <c r="P2" s="134"/>
      <c r="U2" s="9"/>
    </row>
    <row r="3" spans="1:21" ht="21.75" customHeight="1" x14ac:dyDescent="0.25">
      <c r="A3" s="134"/>
      <c r="B3" s="165" t="str">
        <f>'1-4 обыч (20 дн) '!B3:E3</f>
        <v>ГБОУ ИНТЕРНАТ</v>
      </c>
      <c r="C3" s="165"/>
      <c r="D3" s="165"/>
      <c r="E3" s="165"/>
      <c r="F3" s="134"/>
      <c r="G3" s="90"/>
      <c r="H3" s="134"/>
      <c r="I3" s="134"/>
      <c r="J3" s="134"/>
      <c r="K3" s="134"/>
      <c r="L3" s="48"/>
      <c r="M3" s="134"/>
      <c r="N3" s="134"/>
      <c r="O3" s="134"/>
      <c r="P3" s="134"/>
      <c r="U3" s="9"/>
    </row>
    <row r="4" spans="1:21" ht="24" customHeight="1" x14ac:dyDescent="0.25">
      <c r="A4" s="69" t="s">
        <v>89</v>
      </c>
      <c r="B4" s="11"/>
      <c r="C4" s="69"/>
      <c r="D4" s="19"/>
      <c r="E4" s="12"/>
      <c r="F4" s="13"/>
      <c r="G4" s="12"/>
      <c r="H4" s="13"/>
      <c r="I4" s="168" t="s">
        <v>37</v>
      </c>
      <c r="J4" s="168"/>
      <c r="K4" s="157" t="s">
        <v>96</v>
      </c>
      <c r="L4" s="49"/>
      <c r="M4" s="12"/>
      <c r="N4" s="13"/>
      <c r="O4" s="12"/>
      <c r="P4" s="13"/>
      <c r="U4" s="9"/>
    </row>
    <row r="5" spans="1:21" ht="15.75" x14ac:dyDescent="0.25">
      <c r="A5" s="70" t="s">
        <v>80</v>
      </c>
      <c r="B5" s="69"/>
      <c r="C5" s="169"/>
      <c r="D5" s="169"/>
      <c r="E5" s="12"/>
      <c r="F5" s="13"/>
      <c r="G5" s="12"/>
      <c r="H5" s="13"/>
      <c r="I5" s="50"/>
      <c r="J5" s="51"/>
      <c r="K5" s="52"/>
      <c r="L5" s="49"/>
      <c r="M5" s="12"/>
      <c r="N5" s="13"/>
      <c r="O5" s="12"/>
      <c r="P5" s="13"/>
      <c r="U5" s="9"/>
    </row>
    <row r="6" spans="1:21" ht="15.75" x14ac:dyDescent="0.25">
      <c r="A6" s="70" t="s">
        <v>81</v>
      </c>
      <c r="B6" s="70"/>
      <c r="C6" s="138"/>
      <c r="D6" s="138"/>
      <c r="E6" s="12"/>
      <c r="F6" s="13"/>
      <c r="G6" s="12"/>
      <c r="H6" s="13"/>
      <c r="I6" s="50"/>
      <c r="J6" s="51"/>
      <c r="K6" s="52"/>
      <c r="L6" s="49"/>
      <c r="M6" s="12"/>
      <c r="N6" s="13"/>
      <c r="O6" s="12"/>
      <c r="P6" s="13"/>
      <c r="U6" s="9"/>
    </row>
    <row r="7" spans="1:21" ht="15.75" x14ac:dyDescent="0.25">
      <c r="A7" s="11"/>
      <c r="B7" s="70"/>
      <c r="C7" s="10"/>
      <c r="D7" s="19"/>
      <c r="E7" s="14"/>
      <c r="F7" s="15"/>
      <c r="G7" s="14"/>
      <c r="H7" s="15"/>
      <c r="I7" s="14"/>
      <c r="J7" s="15"/>
      <c r="K7" s="14"/>
      <c r="L7" s="47"/>
      <c r="M7" s="14"/>
      <c r="N7" s="15"/>
      <c r="O7" s="14"/>
      <c r="P7" s="15"/>
      <c r="T7" s="14"/>
      <c r="U7" s="15"/>
    </row>
    <row r="8" spans="1:21" ht="23.25" customHeight="1" thickBot="1" x14ac:dyDescent="0.3">
      <c r="A8" s="166" t="s">
        <v>38</v>
      </c>
      <c r="B8" s="166"/>
      <c r="C8" s="166"/>
      <c r="D8" s="96"/>
      <c r="E8" s="96"/>
      <c r="F8" s="96"/>
      <c r="G8" s="135"/>
      <c r="H8" s="135"/>
      <c r="I8" s="135"/>
      <c r="J8" s="135"/>
      <c r="K8" s="135"/>
      <c r="L8" s="135"/>
      <c r="M8" s="135"/>
      <c r="N8" s="135"/>
      <c r="O8" s="135"/>
      <c r="P8" s="135"/>
      <c r="T8" s="74"/>
      <c r="U8" s="75"/>
    </row>
    <row r="9" spans="1:21" ht="87.75" customHeight="1" x14ac:dyDescent="0.25">
      <c r="A9" s="3" t="s">
        <v>4</v>
      </c>
      <c r="B9" s="3" t="s">
        <v>1</v>
      </c>
      <c r="C9" s="3" t="s">
        <v>2</v>
      </c>
      <c r="D9" s="156" t="s">
        <v>76</v>
      </c>
      <c r="E9" s="106" t="s">
        <v>14</v>
      </c>
      <c r="F9" s="55" t="s">
        <v>31</v>
      </c>
      <c r="G9" s="55" t="s">
        <v>97</v>
      </c>
      <c r="H9" s="56" t="s">
        <v>68</v>
      </c>
      <c r="I9" s="59" t="s">
        <v>15</v>
      </c>
      <c r="J9" s="98" t="s">
        <v>56</v>
      </c>
      <c r="K9" s="98" t="s">
        <v>98</v>
      </c>
      <c r="L9" s="60" t="s">
        <v>69</v>
      </c>
      <c r="M9" s="25" t="s">
        <v>17</v>
      </c>
      <c r="N9" s="26" t="s">
        <v>16</v>
      </c>
      <c r="O9" s="26" t="s">
        <v>99</v>
      </c>
      <c r="P9" s="27" t="s">
        <v>70</v>
      </c>
      <c r="T9" s="76" t="s">
        <v>11</v>
      </c>
      <c r="U9" s="77" t="s">
        <v>12</v>
      </c>
    </row>
    <row r="10" spans="1:21" ht="39" customHeight="1" x14ac:dyDescent="0.25">
      <c r="A10" s="4">
        <v>1</v>
      </c>
      <c r="B10" s="124" t="s">
        <v>13</v>
      </c>
      <c r="C10" s="3" t="s">
        <v>5</v>
      </c>
      <c r="D10" s="91" t="s">
        <v>53</v>
      </c>
      <c r="E10" s="107"/>
      <c r="F10" s="108">
        <f t="shared" ref="F10:F20" si="0">D10*E10</f>
        <v>0</v>
      </c>
      <c r="G10" s="111">
        <f>E10*0</f>
        <v>0</v>
      </c>
      <c r="H10" s="63">
        <f t="shared" ref="H10:H20" si="1">D10*G10</f>
        <v>0</v>
      </c>
      <c r="I10" s="61">
        <v>1</v>
      </c>
      <c r="J10" s="100">
        <f t="shared" ref="J10:J20" si="2">D10*I10</f>
        <v>98</v>
      </c>
      <c r="K10" s="101">
        <f>I10*0</f>
        <v>0</v>
      </c>
      <c r="L10" s="65">
        <f t="shared" ref="L10:L20" si="3">D10*K10</f>
        <v>0</v>
      </c>
      <c r="M10" s="122">
        <f t="shared" ref="M10:P20" si="4">E10+I10</f>
        <v>1</v>
      </c>
      <c r="N10" s="18">
        <f t="shared" si="4"/>
        <v>98</v>
      </c>
      <c r="O10" s="44">
        <f t="shared" si="4"/>
        <v>0</v>
      </c>
      <c r="P10" s="22">
        <f t="shared" si="4"/>
        <v>0</v>
      </c>
      <c r="Q10" s="153">
        <f>'1-4 обыч (20 дн) '!M10+'1-4 льгота (20 дн)'!M10</f>
        <v>1</v>
      </c>
      <c r="R10" s="8">
        <f>M10-Q10</f>
        <v>0</v>
      </c>
      <c r="T10" s="29">
        <f>M10*0</f>
        <v>0</v>
      </c>
      <c r="U10" s="16">
        <f t="shared" ref="U10:U20" si="5">D10*T10</f>
        <v>0</v>
      </c>
    </row>
    <row r="11" spans="1:21" s="9" customFormat="1" ht="39" customHeight="1" x14ac:dyDescent="0.25">
      <c r="A11" s="4">
        <v>2</v>
      </c>
      <c r="B11" s="125" t="s">
        <v>23</v>
      </c>
      <c r="C11" s="5" t="s">
        <v>7</v>
      </c>
      <c r="D11" s="155">
        <v>40</v>
      </c>
      <c r="E11" s="107" t="s">
        <v>78</v>
      </c>
      <c r="F11" s="111">
        <f t="shared" si="0"/>
        <v>12</v>
      </c>
      <c r="G11" s="111">
        <f t="shared" ref="G11:G20" si="6">E11*0</f>
        <v>0</v>
      </c>
      <c r="H11" s="63">
        <f t="shared" si="1"/>
        <v>0</v>
      </c>
      <c r="I11" s="117">
        <v>1.42</v>
      </c>
      <c r="J11" s="101">
        <f t="shared" si="2"/>
        <v>56.8</v>
      </c>
      <c r="K11" s="101">
        <f t="shared" ref="K11:K20" si="7">I11*0</f>
        <v>0</v>
      </c>
      <c r="L11" s="65">
        <f t="shared" si="3"/>
        <v>0</v>
      </c>
      <c r="M11" s="120">
        <f t="shared" si="4"/>
        <v>1.72</v>
      </c>
      <c r="N11" s="44">
        <f t="shared" si="4"/>
        <v>68.8</v>
      </c>
      <c r="O11" s="44">
        <f t="shared" si="4"/>
        <v>0</v>
      </c>
      <c r="P11" s="45">
        <f t="shared" si="4"/>
        <v>0</v>
      </c>
      <c r="Q11" s="154">
        <f>'1-4 обыч (20 дн) '!M11+'1-4 льгота (20 дн)'!M11</f>
        <v>1.72</v>
      </c>
      <c r="R11" s="35">
        <f t="shared" ref="R11:R20" si="8">M11-Q11</f>
        <v>0</v>
      </c>
      <c r="S11" s="36"/>
      <c r="T11" s="29">
        <f t="shared" ref="T11:T20" si="9">M11*0</f>
        <v>0</v>
      </c>
      <c r="U11" s="16">
        <f t="shared" si="5"/>
        <v>0</v>
      </c>
    </row>
    <row r="12" spans="1:21" s="9" customFormat="1" ht="39" customHeight="1" x14ac:dyDescent="0.25">
      <c r="A12" s="4">
        <v>3</v>
      </c>
      <c r="B12" s="125" t="s">
        <v>27</v>
      </c>
      <c r="C12" s="92" t="s">
        <v>5</v>
      </c>
      <c r="D12" s="93" t="s">
        <v>62</v>
      </c>
      <c r="E12" s="161"/>
      <c r="F12" s="111">
        <f t="shared" si="0"/>
        <v>0</v>
      </c>
      <c r="G12" s="111">
        <f t="shared" si="6"/>
        <v>0</v>
      </c>
      <c r="H12" s="63">
        <f t="shared" si="1"/>
        <v>0</v>
      </c>
      <c r="I12" s="61">
        <v>1</v>
      </c>
      <c r="J12" s="101">
        <f t="shared" si="2"/>
        <v>350</v>
      </c>
      <c r="K12" s="101">
        <f t="shared" si="7"/>
        <v>0</v>
      </c>
      <c r="L12" s="65">
        <f t="shared" si="3"/>
        <v>0</v>
      </c>
      <c r="M12" s="122">
        <f t="shared" si="4"/>
        <v>1</v>
      </c>
      <c r="N12" s="44">
        <f t="shared" si="4"/>
        <v>350</v>
      </c>
      <c r="O12" s="44">
        <f t="shared" si="4"/>
        <v>0</v>
      </c>
      <c r="P12" s="45">
        <f t="shared" si="4"/>
        <v>0</v>
      </c>
      <c r="Q12" s="153">
        <f>'1-4 обыч (20 дн) '!M12+'1-4 льгота (20 дн)'!M12</f>
        <v>1</v>
      </c>
      <c r="R12" s="35">
        <f t="shared" si="8"/>
        <v>0</v>
      </c>
      <c r="T12" s="29">
        <f t="shared" si="9"/>
        <v>0</v>
      </c>
      <c r="U12" s="16">
        <f t="shared" si="5"/>
        <v>0</v>
      </c>
    </row>
    <row r="13" spans="1:21" ht="47.25" x14ac:dyDescent="0.25">
      <c r="A13" s="4">
        <v>4</v>
      </c>
      <c r="B13" s="7" t="s">
        <v>6</v>
      </c>
      <c r="C13" s="6" t="s">
        <v>5</v>
      </c>
      <c r="D13" s="91" t="s">
        <v>63</v>
      </c>
      <c r="E13" s="161"/>
      <c r="F13" s="111">
        <f t="shared" si="0"/>
        <v>0</v>
      </c>
      <c r="G13" s="111">
        <f t="shared" si="6"/>
        <v>0</v>
      </c>
      <c r="H13" s="63">
        <f t="shared" si="1"/>
        <v>0</v>
      </c>
      <c r="I13" s="61">
        <v>1</v>
      </c>
      <c r="J13" s="101">
        <f t="shared" si="2"/>
        <v>117</v>
      </c>
      <c r="K13" s="101">
        <f t="shared" si="7"/>
        <v>0</v>
      </c>
      <c r="L13" s="65">
        <f t="shared" si="3"/>
        <v>0</v>
      </c>
      <c r="M13" s="122">
        <f t="shared" si="4"/>
        <v>1</v>
      </c>
      <c r="N13" s="44">
        <f t="shared" si="4"/>
        <v>117</v>
      </c>
      <c r="O13" s="44">
        <f t="shared" si="4"/>
        <v>0</v>
      </c>
      <c r="P13" s="45">
        <f t="shared" si="4"/>
        <v>0</v>
      </c>
      <c r="Q13" s="153">
        <f>'1-4 обыч (20 дн) '!M13+'1-4 льгота (20 дн)'!M13</f>
        <v>1</v>
      </c>
      <c r="R13" s="35">
        <f t="shared" si="8"/>
        <v>0</v>
      </c>
      <c r="T13" s="29">
        <f t="shared" si="9"/>
        <v>0</v>
      </c>
      <c r="U13" s="16">
        <f t="shared" si="5"/>
        <v>0</v>
      </c>
    </row>
    <row r="14" spans="1:21" ht="43.5" customHeight="1" x14ac:dyDescent="0.25">
      <c r="A14" s="4">
        <v>5</v>
      </c>
      <c r="B14" s="7" t="s">
        <v>57</v>
      </c>
      <c r="C14" s="6" t="s">
        <v>5</v>
      </c>
      <c r="D14" s="91" t="s">
        <v>83</v>
      </c>
      <c r="E14" s="161"/>
      <c r="F14" s="111">
        <f t="shared" si="0"/>
        <v>0</v>
      </c>
      <c r="G14" s="111">
        <f t="shared" si="6"/>
        <v>0</v>
      </c>
      <c r="H14" s="63">
        <f t="shared" si="1"/>
        <v>0</v>
      </c>
      <c r="I14" s="61">
        <v>1</v>
      </c>
      <c r="J14" s="101">
        <f t="shared" si="2"/>
        <v>84</v>
      </c>
      <c r="K14" s="101">
        <f t="shared" si="7"/>
        <v>0</v>
      </c>
      <c r="L14" s="65">
        <f t="shared" si="3"/>
        <v>0</v>
      </c>
      <c r="M14" s="122">
        <f t="shared" ref="M14" si="10">E14+I14</f>
        <v>1</v>
      </c>
      <c r="N14" s="44">
        <f t="shared" ref="N14" si="11">F14+J14</f>
        <v>84</v>
      </c>
      <c r="O14" s="44">
        <f t="shared" ref="O14" si="12">G14+K14</f>
        <v>0</v>
      </c>
      <c r="P14" s="45">
        <f t="shared" ref="P14" si="13">H14+L14</f>
        <v>0</v>
      </c>
      <c r="Q14" s="153">
        <f>'1-4 обыч (20 дн) '!M14+'1-4 льгота (20 дн)'!M14</f>
        <v>1</v>
      </c>
      <c r="R14" s="35">
        <f t="shared" si="8"/>
        <v>0</v>
      </c>
      <c r="T14" s="29">
        <f t="shared" si="9"/>
        <v>0</v>
      </c>
      <c r="U14" s="16">
        <f t="shared" si="5"/>
        <v>0</v>
      </c>
    </row>
    <row r="15" spans="1:21" ht="55.5" customHeight="1" x14ac:dyDescent="0.25">
      <c r="A15" s="4">
        <v>6</v>
      </c>
      <c r="B15" s="127" t="s">
        <v>52</v>
      </c>
      <c r="C15" s="6" t="s">
        <v>5</v>
      </c>
      <c r="D15" s="94" t="s">
        <v>64</v>
      </c>
      <c r="E15" s="107" t="s">
        <v>75</v>
      </c>
      <c r="F15" s="108">
        <f t="shared" si="0"/>
        <v>151</v>
      </c>
      <c r="G15" s="111">
        <f t="shared" si="6"/>
        <v>0</v>
      </c>
      <c r="H15" s="63">
        <f t="shared" si="1"/>
        <v>0</v>
      </c>
      <c r="I15" s="61">
        <v>2</v>
      </c>
      <c r="J15" s="101">
        <f t="shared" si="2"/>
        <v>151</v>
      </c>
      <c r="K15" s="101">
        <f t="shared" si="7"/>
        <v>0</v>
      </c>
      <c r="L15" s="65">
        <f t="shared" si="3"/>
        <v>0</v>
      </c>
      <c r="M15" s="122">
        <f t="shared" si="4"/>
        <v>4</v>
      </c>
      <c r="N15" s="44">
        <f t="shared" si="4"/>
        <v>302</v>
      </c>
      <c r="O15" s="44">
        <f t="shared" si="4"/>
        <v>0</v>
      </c>
      <c r="P15" s="45">
        <f t="shared" si="4"/>
        <v>0</v>
      </c>
      <c r="Q15" s="153">
        <f>'1-4 обыч (20 дн) '!M15+'1-4 льгота (20 дн)'!M15</f>
        <v>4</v>
      </c>
      <c r="R15" s="35">
        <f t="shared" si="8"/>
        <v>0</v>
      </c>
      <c r="T15" s="29">
        <f t="shared" si="9"/>
        <v>0</v>
      </c>
      <c r="U15" s="16">
        <f t="shared" si="5"/>
        <v>0</v>
      </c>
    </row>
    <row r="16" spans="1:21" ht="47.25" customHeight="1" x14ac:dyDescent="0.25">
      <c r="A16" s="4">
        <v>7</v>
      </c>
      <c r="B16" s="7" t="s">
        <v>51</v>
      </c>
      <c r="C16" s="95" t="s">
        <v>5</v>
      </c>
      <c r="D16" s="94" t="s">
        <v>44</v>
      </c>
      <c r="E16" s="107" t="s">
        <v>75</v>
      </c>
      <c r="F16" s="108">
        <f t="shared" si="0"/>
        <v>390</v>
      </c>
      <c r="G16" s="111">
        <f t="shared" si="6"/>
        <v>0</v>
      </c>
      <c r="H16" s="63">
        <f t="shared" si="1"/>
        <v>0</v>
      </c>
      <c r="I16" s="61">
        <v>2</v>
      </c>
      <c r="J16" s="101">
        <f t="shared" si="2"/>
        <v>390</v>
      </c>
      <c r="K16" s="101">
        <f t="shared" si="7"/>
        <v>0</v>
      </c>
      <c r="L16" s="65">
        <f t="shared" si="3"/>
        <v>0</v>
      </c>
      <c r="M16" s="122">
        <f t="shared" si="4"/>
        <v>4</v>
      </c>
      <c r="N16" s="44">
        <f t="shared" si="4"/>
        <v>780</v>
      </c>
      <c r="O16" s="44">
        <f t="shared" si="4"/>
        <v>0</v>
      </c>
      <c r="P16" s="45">
        <f t="shared" si="4"/>
        <v>0</v>
      </c>
      <c r="Q16" s="153">
        <f>'1-4 обыч (20 дн) '!M16+'1-4 льгота (20 дн)'!M16</f>
        <v>4</v>
      </c>
      <c r="R16" s="35">
        <f t="shared" si="8"/>
        <v>0</v>
      </c>
      <c r="T16" s="29">
        <f t="shared" si="9"/>
        <v>0</v>
      </c>
      <c r="U16" s="16">
        <f t="shared" si="5"/>
        <v>0</v>
      </c>
    </row>
    <row r="17" spans="1:21" ht="44.25" customHeight="1" x14ac:dyDescent="0.25">
      <c r="A17" s="4">
        <v>8</v>
      </c>
      <c r="B17" s="7" t="s">
        <v>9</v>
      </c>
      <c r="C17" s="95" t="s">
        <v>8</v>
      </c>
      <c r="D17" s="94" t="s">
        <v>54</v>
      </c>
      <c r="E17" s="107" t="s">
        <v>75</v>
      </c>
      <c r="F17" s="108">
        <f t="shared" si="0"/>
        <v>197</v>
      </c>
      <c r="G17" s="111">
        <f t="shared" si="6"/>
        <v>0</v>
      </c>
      <c r="H17" s="63">
        <f t="shared" si="1"/>
        <v>0</v>
      </c>
      <c r="I17" s="61">
        <v>2</v>
      </c>
      <c r="J17" s="101">
        <f t="shared" si="2"/>
        <v>197</v>
      </c>
      <c r="K17" s="101">
        <f t="shared" si="7"/>
        <v>0</v>
      </c>
      <c r="L17" s="65">
        <f t="shared" si="3"/>
        <v>0</v>
      </c>
      <c r="M17" s="122">
        <f t="shared" si="4"/>
        <v>4</v>
      </c>
      <c r="N17" s="44">
        <f t="shared" si="4"/>
        <v>394</v>
      </c>
      <c r="O17" s="44">
        <f t="shared" si="4"/>
        <v>0</v>
      </c>
      <c r="P17" s="45">
        <f t="shared" si="4"/>
        <v>0</v>
      </c>
      <c r="Q17" s="153">
        <f>'1-4 обыч (20 дн) '!M17+'1-4 льгота (20 дн)'!M17</f>
        <v>4</v>
      </c>
      <c r="R17" s="35">
        <f t="shared" si="8"/>
        <v>0</v>
      </c>
      <c r="T17" s="29">
        <f t="shared" si="9"/>
        <v>0</v>
      </c>
      <c r="U17" s="16">
        <f t="shared" si="5"/>
        <v>0</v>
      </c>
    </row>
    <row r="18" spans="1:21" ht="48.75" customHeight="1" x14ac:dyDescent="0.25">
      <c r="A18" s="4">
        <v>9</v>
      </c>
      <c r="B18" s="7" t="s">
        <v>58</v>
      </c>
      <c r="C18" s="95" t="s">
        <v>5</v>
      </c>
      <c r="D18" s="94" t="s">
        <v>65</v>
      </c>
      <c r="E18" s="107" t="s">
        <v>75</v>
      </c>
      <c r="F18" s="108">
        <f t="shared" si="0"/>
        <v>373</v>
      </c>
      <c r="G18" s="111">
        <f t="shared" si="6"/>
        <v>0</v>
      </c>
      <c r="H18" s="63">
        <f t="shared" si="1"/>
        <v>0</v>
      </c>
      <c r="I18" s="61">
        <v>2</v>
      </c>
      <c r="J18" s="101">
        <f t="shared" si="2"/>
        <v>373</v>
      </c>
      <c r="K18" s="101">
        <f t="shared" si="7"/>
        <v>0</v>
      </c>
      <c r="L18" s="65">
        <f t="shared" si="3"/>
        <v>0</v>
      </c>
      <c r="M18" s="122">
        <f t="shared" si="4"/>
        <v>4</v>
      </c>
      <c r="N18" s="44">
        <f t="shared" si="4"/>
        <v>746</v>
      </c>
      <c r="O18" s="44">
        <f t="shared" si="4"/>
        <v>0</v>
      </c>
      <c r="P18" s="45">
        <f t="shared" si="4"/>
        <v>0</v>
      </c>
      <c r="Q18" s="153">
        <f>'1-4 обыч (20 дн) '!M18+'1-4 льгота (20 дн)'!M18</f>
        <v>4</v>
      </c>
      <c r="R18" s="35">
        <f t="shared" si="8"/>
        <v>0</v>
      </c>
      <c r="T18" s="29">
        <f t="shared" si="9"/>
        <v>0</v>
      </c>
      <c r="U18" s="16">
        <f t="shared" si="5"/>
        <v>0</v>
      </c>
    </row>
    <row r="19" spans="1:21" ht="66" customHeight="1" x14ac:dyDescent="0.25">
      <c r="A19" s="4">
        <v>10</v>
      </c>
      <c r="B19" s="7" t="s">
        <v>50</v>
      </c>
      <c r="C19" s="43" t="s">
        <v>8</v>
      </c>
      <c r="D19" s="94" t="s">
        <v>66</v>
      </c>
      <c r="E19" s="107" t="s">
        <v>74</v>
      </c>
      <c r="F19" s="108">
        <f t="shared" si="0"/>
        <v>125</v>
      </c>
      <c r="G19" s="111">
        <f t="shared" si="6"/>
        <v>0</v>
      </c>
      <c r="H19" s="63">
        <f t="shared" si="1"/>
        <v>0</v>
      </c>
      <c r="I19" s="61">
        <v>2</v>
      </c>
      <c r="J19" s="101">
        <f t="shared" si="2"/>
        <v>250</v>
      </c>
      <c r="K19" s="101">
        <f t="shared" si="7"/>
        <v>0</v>
      </c>
      <c r="L19" s="65">
        <f t="shared" si="3"/>
        <v>0</v>
      </c>
      <c r="M19" s="122">
        <f t="shared" si="4"/>
        <v>3</v>
      </c>
      <c r="N19" s="44">
        <f t="shared" si="4"/>
        <v>375</v>
      </c>
      <c r="O19" s="44">
        <f t="shared" si="4"/>
        <v>0</v>
      </c>
      <c r="P19" s="45">
        <f t="shared" si="4"/>
        <v>0</v>
      </c>
      <c r="Q19" s="153">
        <f>'1-4 обыч (20 дн) '!M19+'1-4 льгота (20 дн)'!M19</f>
        <v>3</v>
      </c>
      <c r="R19" s="35">
        <f t="shared" si="8"/>
        <v>0</v>
      </c>
      <c r="T19" s="29">
        <f t="shared" si="9"/>
        <v>0</v>
      </c>
      <c r="U19" s="16">
        <f t="shared" si="5"/>
        <v>0</v>
      </c>
    </row>
    <row r="20" spans="1:21" ht="43.5" customHeight="1" x14ac:dyDescent="0.25">
      <c r="A20" s="4">
        <v>11</v>
      </c>
      <c r="B20" s="7" t="s">
        <v>59</v>
      </c>
      <c r="C20" s="95" t="s">
        <v>5</v>
      </c>
      <c r="D20" s="94" t="s">
        <v>67</v>
      </c>
      <c r="E20" s="107" t="s">
        <v>74</v>
      </c>
      <c r="F20" s="108">
        <f t="shared" si="0"/>
        <v>242</v>
      </c>
      <c r="G20" s="111">
        <f t="shared" si="6"/>
        <v>0</v>
      </c>
      <c r="H20" s="63">
        <f t="shared" si="1"/>
        <v>0</v>
      </c>
      <c r="I20" s="61">
        <v>1</v>
      </c>
      <c r="J20" s="101">
        <f t="shared" si="2"/>
        <v>242</v>
      </c>
      <c r="K20" s="101">
        <f t="shared" si="7"/>
        <v>0</v>
      </c>
      <c r="L20" s="65">
        <f t="shared" si="3"/>
        <v>0</v>
      </c>
      <c r="M20" s="122">
        <f t="shared" si="4"/>
        <v>2</v>
      </c>
      <c r="N20" s="44">
        <f t="shared" si="4"/>
        <v>484</v>
      </c>
      <c r="O20" s="44">
        <f t="shared" si="4"/>
        <v>0</v>
      </c>
      <c r="P20" s="45">
        <f t="shared" si="4"/>
        <v>0</v>
      </c>
      <c r="Q20" s="153">
        <f>'1-4 обыч (20 дн) '!M20+'1-4 льгота (20 дн)'!M20</f>
        <v>2</v>
      </c>
      <c r="R20" s="35">
        <f t="shared" si="8"/>
        <v>0</v>
      </c>
      <c r="T20" s="29">
        <f t="shared" si="9"/>
        <v>0</v>
      </c>
      <c r="U20" s="16">
        <f t="shared" si="5"/>
        <v>0</v>
      </c>
    </row>
    <row r="21" spans="1:21" ht="31.5" customHeight="1" thickBot="1" x14ac:dyDescent="0.35">
      <c r="A21" s="6"/>
      <c r="B21" s="7" t="s">
        <v>3</v>
      </c>
      <c r="C21" s="6"/>
      <c r="D21" s="21"/>
      <c r="E21" s="114"/>
      <c r="F21" s="115">
        <f>SUM(F10:F20)</f>
        <v>1490</v>
      </c>
      <c r="G21" s="58"/>
      <c r="H21" s="64">
        <f>SUM(H10:H20)</f>
        <v>0</v>
      </c>
      <c r="I21" s="62"/>
      <c r="J21" s="104">
        <f>SUM(J10:J20)</f>
        <v>2308.8000000000002</v>
      </c>
      <c r="K21" s="105"/>
      <c r="L21" s="66">
        <f>SUM(L10:L20)</f>
        <v>0</v>
      </c>
      <c r="M21" s="23"/>
      <c r="N21" s="24">
        <f>SUM(N10:N20)</f>
        <v>3798.8</v>
      </c>
      <c r="O21" s="28"/>
      <c r="P21" s="150">
        <f>SUM(P10:P20)</f>
        <v>0</v>
      </c>
      <c r="T21" s="78"/>
      <c r="U21" s="79">
        <f>SUM(U10:U20)</f>
        <v>0</v>
      </c>
    </row>
    <row r="22" spans="1:21" ht="15.75" x14ac:dyDescent="0.25">
      <c r="F22" s="151">
        <f>74.5*20</f>
        <v>1490</v>
      </c>
      <c r="H22" s="129">
        <f>1490*0</f>
        <v>0</v>
      </c>
      <c r="J22" s="151">
        <f>115.44*20</f>
        <v>2308.8000000000002</v>
      </c>
      <c r="L22" s="129">
        <f>2308.8*0</f>
        <v>0</v>
      </c>
      <c r="N22" s="151">
        <f>189.94*20</f>
        <v>3798.8</v>
      </c>
      <c r="P22" s="8">
        <f>3798.8*0</f>
        <v>0</v>
      </c>
      <c r="U22" s="80">
        <f>3798.8*0</f>
        <v>0</v>
      </c>
    </row>
    <row r="23" spans="1:21" x14ac:dyDescent="0.25">
      <c r="F23" s="8">
        <f>F21-F22</f>
        <v>0</v>
      </c>
      <c r="G23" s="8"/>
      <c r="H23" s="129">
        <f t="shared" ref="H23:P23" si="14">H21-H22</f>
        <v>0</v>
      </c>
      <c r="I23" s="8"/>
      <c r="J23" s="8">
        <f>J21-J22</f>
        <v>0</v>
      </c>
      <c r="K23" s="8"/>
      <c r="L23" s="8">
        <f t="shared" si="14"/>
        <v>0</v>
      </c>
      <c r="M23" s="8"/>
      <c r="N23" s="8">
        <f t="shared" si="14"/>
        <v>0</v>
      </c>
      <c r="O23" s="8"/>
      <c r="P23" s="8">
        <f t="shared" si="14"/>
        <v>0</v>
      </c>
      <c r="U23" s="81">
        <f>U21-U22</f>
        <v>0</v>
      </c>
    </row>
    <row r="24" spans="1:21" x14ac:dyDescent="0.25">
      <c r="F24" s="35">
        <f>F23/D11</f>
        <v>0</v>
      </c>
      <c r="H24" s="8"/>
      <c r="J24" s="35">
        <f>J23/D11</f>
        <v>0</v>
      </c>
      <c r="L24" s="8"/>
      <c r="N24" s="8"/>
      <c r="P24" s="8"/>
    </row>
    <row r="25" spans="1:21" x14ac:dyDescent="0.25">
      <c r="P25" s="8">
        <f>H21+L21</f>
        <v>0</v>
      </c>
    </row>
    <row r="26" spans="1:21" x14ac:dyDescent="0.25">
      <c r="P26" s="8">
        <f>H22+L22</f>
        <v>0</v>
      </c>
    </row>
  </sheetData>
  <mergeCells count="6">
    <mergeCell ref="A8:C8"/>
    <mergeCell ref="A1:F1"/>
    <mergeCell ref="A2:F2"/>
    <mergeCell ref="B3:E3"/>
    <mergeCell ref="I4:J4"/>
    <mergeCell ref="C5:D5"/>
  </mergeCells>
  <pageMargins left="0.82677165354330717" right="0.23622047244094491" top="0.74803149606299213" bottom="0.74803149606299213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Y26"/>
  <sheetViews>
    <sheetView zoomScale="80" zoomScaleNormal="80" zoomScaleSheetLayoutView="75" workbookViewId="0">
      <selection activeCell="H12" sqref="H12"/>
    </sheetView>
  </sheetViews>
  <sheetFormatPr defaultColWidth="9.140625" defaultRowHeight="15" x14ac:dyDescent="0.25"/>
  <cols>
    <col min="1" max="1" width="7" style="1" customWidth="1"/>
    <col min="2" max="2" width="66.42578125" style="1" customWidth="1"/>
    <col min="3" max="3" width="21.42578125" style="1" customWidth="1"/>
    <col min="4" max="4" width="12.5703125" style="20" customWidth="1"/>
    <col min="5" max="5" width="12" style="1" customWidth="1"/>
    <col min="6" max="6" width="12.42578125" style="1" customWidth="1"/>
    <col min="7" max="7" width="11.7109375" style="1" customWidth="1"/>
    <col min="8" max="8" width="14" style="1" customWidth="1"/>
    <col min="9" max="9" width="10.5703125" style="1" customWidth="1"/>
    <col min="10" max="10" width="12.42578125" style="1" customWidth="1"/>
    <col min="11" max="11" width="11.85546875" style="1" customWidth="1"/>
    <col min="12" max="12" width="17.140625" style="1" customWidth="1"/>
    <col min="13" max="13" width="9.85546875" style="1" customWidth="1"/>
    <col min="14" max="14" width="12.42578125" style="1" customWidth="1"/>
    <col min="15" max="15" width="12.140625" style="1" customWidth="1"/>
    <col min="16" max="16" width="16.5703125" style="1" customWidth="1"/>
    <col min="17" max="17" width="9.140625" style="1"/>
    <col min="18" max="18" width="9.140625" style="9"/>
    <col min="19" max="19" width="12.140625" style="9" customWidth="1"/>
    <col min="20" max="20" width="17.140625" style="81" customWidth="1"/>
    <col min="21" max="25" width="9.140625" style="9"/>
    <col min="26" max="16384" width="9.140625" style="1"/>
  </cols>
  <sheetData>
    <row r="1" spans="1:21" ht="15.75" x14ac:dyDescent="0.25">
      <c r="A1" s="164" t="s">
        <v>0</v>
      </c>
      <c r="B1" s="164"/>
      <c r="C1" s="164"/>
      <c r="D1" s="164"/>
      <c r="E1" s="164"/>
      <c r="F1" s="164"/>
      <c r="G1" s="133"/>
      <c r="H1" s="133"/>
      <c r="I1" s="133"/>
      <c r="J1" s="133"/>
      <c r="K1" s="133"/>
      <c r="L1" s="133"/>
      <c r="M1" s="133"/>
      <c r="N1" s="133"/>
      <c r="O1" s="133"/>
      <c r="P1" s="133"/>
      <c r="T1" s="9"/>
    </row>
    <row r="2" spans="1:21" ht="31.5" customHeight="1" x14ac:dyDescent="0.25">
      <c r="A2" s="165" t="s">
        <v>10</v>
      </c>
      <c r="B2" s="165"/>
      <c r="C2" s="165"/>
      <c r="D2" s="165"/>
      <c r="E2" s="165"/>
      <c r="F2" s="165"/>
      <c r="G2" s="134"/>
      <c r="H2" s="134"/>
      <c r="I2" s="134"/>
      <c r="J2" s="134"/>
      <c r="K2" s="134"/>
      <c r="L2" s="134"/>
      <c r="M2" s="134"/>
      <c r="N2" s="134"/>
      <c r="O2" s="134"/>
      <c r="P2" s="134"/>
      <c r="T2" s="9"/>
    </row>
    <row r="3" spans="1:21" ht="21.75" customHeight="1" x14ac:dyDescent="0.25">
      <c r="A3" s="134"/>
      <c r="B3" s="165" t="str">
        <f>'1-4 ОВЗ - (20 дн) '!B3:E3</f>
        <v>ГБОУ ИНТЕРНАТ</v>
      </c>
      <c r="C3" s="165"/>
      <c r="D3" s="165"/>
      <c r="E3" s="16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T3" s="9"/>
    </row>
    <row r="4" spans="1:21" ht="27" customHeight="1" x14ac:dyDescent="0.25">
      <c r="A4" s="11" t="s">
        <v>91</v>
      </c>
      <c r="B4" s="11"/>
      <c r="C4" s="10"/>
      <c r="D4" s="19"/>
      <c r="E4" s="12"/>
      <c r="F4" s="13"/>
      <c r="G4" s="12"/>
      <c r="H4" s="13"/>
      <c r="I4" s="118" t="s">
        <v>55</v>
      </c>
      <c r="J4" s="119"/>
      <c r="K4" s="157" t="s">
        <v>107</v>
      </c>
      <c r="L4" s="46"/>
      <c r="M4" s="12"/>
      <c r="N4" s="13"/>
      <c r="O4" s="12"/>
      <c r="P4" s="13"/>
      <c r="T4" s="9"/>
    </row>
    <row r="5" spans="1:21" ht="15.75" x14ac:dyDescent="0.25">
      <c r="A5" s="11"/>
      <c r="B5" s="11"/>
      <c r="C5" s="10"/>
      <c r="D5" s="19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T5" s="9"/>
    </row>
    <row r="6" spans="1:21" ht="15.75" x14ac:dyDescent="0.25">
      <c r="A6" s="11"/>
      <c r="B6" s="11"/>
      <c r="C6" s="10"/>
      <c r="D6" s="19"/>
      <c r="E6" s="14"/>
      <c r="F6" s="15"/>
      <c r="G6" s="14"/>
      <c r="H6" s="15"/>
      <c r="I6" s="14"/>
      <c r="J6" s="15"/>
      <c r="K6" s="14"/>
      <c r="L6" s="15"/>
      <c r="M6" s="14"/>
      <c r="N6" s="15"/>
      <c r="O6" s="14"/>
      <c r="P6" s="15"/>
      <c r="S6" s="14"/>
      <c r="T6" s="15"/>
    </row>
    <row r="7" spans="1:21" ht="15.75" x14ac:dyDescent="0.25">
      <c r="A7" s="11"/>
      <c r="B7" s="11"/>
      <c r="C7" s="10"/>
      <c r="D7" s="19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S7" s="14"/>
      <c r="T7" s="15"/>
    </row>
    <row r="8" spans="1:21" ht="23.25" customHeight="1" thickBot="1" x14ac:dyDescent="0.3">
      <c r="A8" s="167" t="s">
        <v>46</v>
      </c>
      <c r="B8" s="167"/>
      <c r="C8" s="167"/>
      <c r="D8" s="167"/>
      <c r="E8" s="167"/>
      <c r="F8" s="167"/>
      <c r="G8" s="135"/>
      <c r="H8" s="135"/>
      <c r="I8" s="135"/>
      <c r="J8" s="135"/>
      <c r="K8" s="135"/>
      <c r="L8" s="135"/>
      <c r="M8" s="135"/>
      <c r="N8" s="135"/>
      <c r="O8" s="135"/>
      <c r="P8" s="135"/>
      <c r="S8" s="74"/>
      <c r="T8" s="75"/>
    </row>
    <row r="9" spans="1:21" ht="92.25" customHeight="1" x14ac:dyDescent="0.25">
      <c r="A9" s="3" t="s">
        <v>4</v>
      </c>
      <c r="B9" s="3" t="s">
        <v>1</v>
      </c>
      <c r="C9" s="3" t="s">
        <v>2</v>
      </c>
      <c r="D9" s="156" t="s">
        <v>76</v>
      </c>
      <c r="E9" s="106" t="s">
        <v>14</v>
      </c>
      <c r="F9" s="55" t="s">
        <v>31</v>
      </c>
      <c r="G9" s="55" t="s">
        <v>108</v>
      </c>
      <c r="H9" s="56" t="s">
        <v>68</v>
      </c>
      <c r="I9" s="59" t="s">
        <v>15</v>
      </c>
      <c r="J9" s="98" t="s">
        <v>45</v>
      </c>
      <c r="K9" s="98" t="s">
        <v>109</v>
      </c>
      <c r="L9" s="60" t="s">
        <v>71</v>
      </c>
      <c r="M9" s="25" t="s">
        <v>17</v>
      </c>
      <c r="N9" s="26" t="s">
        <v>16</v>
      </c>
      <c r="O9" s="26" t="s">
        <v>110</v>
      </c>
      <c r="P9" s="27" t="s">
        <v>72</v>
      </c>
      <c r="S9" s="76" t="s">
        <v>11</v>
      </c>
      <c r="T9" s="77" t="s">
        <v>12</v>
      </c>
    </row>
    <row r="10" spans="1:21" ht="40.5" customHeight="1" x14ac:dyDescent="0.25">
      <c r="A10" s="4">
        <v>1</v>
      </c>
      <c r="B10" s="124" t="s">
        <v>13</v>
      </c>
      <c r="C10" s="3" t="s">
        <v>5</v>
      </c>
      <c r="D10" s="91" t="s">
        <v>53</v>
      </c>
      <c r="E10" s="107"/>
      <c r="F10" s="108">
        <f t="shared" ref="F10:F20" si="0">D10*E10</f>
        <v>0</v>
      </c>
      <c r="G10" s="111">
        <f>E10*20</f>
        <v>0</v>
      </c>
      <c r="H10" s="63">
        <f t="shared" ref="H10:H20" si="1">D10*G10</f>
        <v>0</v>
      </c>
      <c r="I10" s="99" t="s">
        <v>74</v>
      </c>
      <c r="J10" s="100">
        <f t="shared" ref="J10:J20" si="2">D10*I10</f>
        <v>98</v>
      </c>
      <c r="K10" s="101">
        <f>I10*20</f>
        <v>20</v>
      </c>
      <c r="L10" s="65">
        <f t="shared" ref="L10:L20" si="3">D10*K10</f>
        <v>1960</v>
      </c>
      <c r="M10" s="122">
        <f t="shared" ref="M10:P20" si="4">E10+I10</f>
        <v>1</v>
      </c>
      <c r="N10" s="18">
        <f t="shared" si="4"/>
        <v>98</v>
      </c>
      <c r="O10" s="44">
        <f t="shared" si="4"/>
        <v>20</v>
      </c>
      <c r="P10" s="67">
        <f t="shared" si="4"/>
        <v>1960</v>
      </c>
      <c r="Q10" s="88"/>
      <c r="S10" s="29">
        <f>M10*20</f>
        <v>20</v>
      </c>
      <c r="T10" s="16">
        <f t="shared" ref="T10:T20" si="5">D10*S10</f>
        <v>1960</v>
      </c>
    </row>
    <row r="11" spans="1:21" s="9" customFormat="1" ht="39" customHeight="1" x14ac:dyDescent="0.25">
      <c r="A11" s="4">
        <v>2</v>
      </c>
      <c r="B11" s="125" t="s">
        <v>23</v>
      </c>
      <c r="C11" s="5" t="s">
        <v>7</v>
      </c>
      <c r="D11" s="155">
        <v>40</v>
      </c>
      <c r="E11" s="107" t="s">
        <v>78</v>
      </c>
      <c r="F11" s="111">
        <f t="shared" si="0"/>
        <v>12</v>
      </c>
      <c r="G11" s="111">
        <f t="shared" ref="G11:G20" si="6">E11*20</f>
        <v>6</v>
      </c>
      <c r="H11" s="63">
        <f t="shared" si="1"/>
        <v>240</v>
      </c>
      <c r="I11" s="99" t="s">
        <v>77</v>
      </c>
      <c r="J11" s="101">
        <f t="shared" si="2"/>
        <v>25.2</v>
      </c>
      <c r="K11" s="101">
        <f t="shared" ref="K11:K20" si="7">I11*20</f>
        <v>12.6</v>
      </c>
      <c r="L11" s="65">
        <f t="shared" si="3"/>
        <v>504</v>
      </c>
      <c r="M11" s="120">
        <f>E11+I11</f>
        <v>0.92999999999999994</v>
      </c>
      <c r="N11" s="44">
        <f t="shared" si="4"/>
        <v>37.200000000000003</v>
      </c>
      <c r="O11" s="44">
        <f t="shared" si="4"/>
        <v>18.600000000000001</v>
      </c>
      <c r="P11" s="67">
        <f t="shared" si="4"/>
        <v>744</v>
      </c>
      <c r="Q11" s="89"/>
      <c r="R11" s="36"/>
      <c r="S11" s="29">
        <f t="shared" ref="S11:S20" si="8">M11*20</f>
        <v>18.599999999999998</v>
      </c>
      <c r="T11" s="16">
        <f t="shared" si="5"/>
        <v>743.99999999999989</v>
      </c>
      <c r="U11" s="34"/>
    </row>
    <row r="12" spans="1:21" s="9" customFormat="1" ht="39" customHeight="1" x14ac:dyDescent="0.25">
      <c r="A12" s="4">
        <v>3</v>
      </c>
      <c r="B12" s="125" t="s">
        <v>27</v>
      </c>
      <c r="C12" s="42" t="s">
        <v>5</v>
      </c>
      <c r="D12" s="93" t="s">
        <v>62</v>
      </c>
      <c r="E12" s="161"/>
      <c r="F12" s="111">
        <f t="shared" si="0"/>
        <v>0</v>
      </c>
      <c r="G12" s="111">
        <f t="shared" si="6"/>
        <v>0</v>
      </c>
      <c r="H12" s="63">
        <f t="shared" si="1"/>
        <v>0</v>
      </c>
      <c r="I12" s="99" t="s">
        <v>74</v>
      </c>
      <c r="J12" s="100">
        <f t="shared" si="2"/>
        <v>350</v>
      </c>
      <c r="K12" s="101">
        <f t="shared" si="7"/>
        <v>20</v>
      </c>
      <c r="L12" s="65">
        <f t="shared" si="3"/>
        <v>7000</v>
      </c>
      <c r="M12" s="122">
        <f t="shared" ref="M12:M20" si="9">E12+I12</f>
        <v>1</v>
      </c>
      <c r="N12" s="18">
        <f t="shared" si="4"/>
        <v>350</v>
      </c>
      <c r="O12" s="44">
        <f t="shared" si="4"/>
        <v>20</v>
      </c>
      <c r="P12" s="67">
        <f t="shared" si="4"/>
        <v>7000</v>
      </c>
      <c r="Q12" s="88"/>
      <c r="S12" s="29">
        <f t="shared" si="8"/>
        <v>20</v>
      </c>
      <c r="T12" s="16">
        <f t="shared" si="5"/>
        <v>7000</v>
      </c>
    </row>
    <row r="13" spans="1:21" ht="47.25" x14ac:dyDescent="0.25">
      <c r="A13" s="4">
        <v>4</v>
      </c>
      <c r="B13" s="7" t="s">
        <v>6</v>
      </c>
      <c r="C13" s="6" t="s">
        <v>5</v>
      </c>
      <c r="D13" s="91" t="s">
        <v>63</v>
      </c>
      <c r="E13" s="161"/>
      <c r="F13" s="111">
        <f t="shared" si="0"/>
        <v>0</v>
      </c>
      <c r="G13" s="111">
        <f t="shared" si="6"/>
        <v>0</v>
      </c>
      <c r="H13" s="63">
        <f t="shared" si="1"/>
        <v>0</v>
      </c>
      <c r="I13" s="99" t="s">
        <v>74</v>
      </c>
      <c r="J13" s="100">
        <f t="shared" si="2"/>
        <v>117</v>
      </c>
      <c r="K13" s="101">
        <f t="shared" si="7"/>
        <v>20</v>
      </c>
      <c r="L13" s="65">
        <f t="shared" si="3"/>
        <v>2340</v>
      </c>
      <c r="M13" s="122">
        <f t="shared" si="9"/>
        <v>1</v>
      </c>
      <c r="N13" s="18">
        <f t="shared" si="4"/>
        <v>117</v>
      </c>
      <c r="O13" s="44">
        <f t="shared" si="4"/>
        <v>20</v>
      </c>
      <c r="P13" s="67">
        <f t="shared" si="4"/>
        <v>2340</v>
      </c>
      <c r="Q13" s="88"/>
      <c r="S13" s="29">
        <f t="shared" si="8"/>
        <v>20</v>
      </c>
      <c r="T13" s="16">
        <f t="shared" si="5"/>
        <v>2340</v>
      </c>
    </row>
    <row r="14" spans="1:21" ht="43.5" customHeight="1" x14ac:dyDescent="0.25">
      <c r="A14" s="4">
        <v>5</v>
      </c>
      <c r="B14" s="7" t="s">
        <v>57</v>
      </c>
      <c r="C14" s="6" t="s">
        <v>5</v>
      </c>
      <c r="D14" s="91" t="s">
        <v>83</v>
      </c>
      <c r="E14" s="161"/>
      <c r="F14" s="111">
        <f t="shared" si="0"/>
        <v>0</v>
      </c>
      <c r="G14" s="111">
        <f t="shared" si="6"/>
        <v>0</v>
      </c>
      <c r="H14" s="63">
        <f t="shared" ref="H14:H17" si="10">D14*G14</f>
        <v>0</v>
      </c>
      <c r="I14" s="99"/>
      <c r="J14" s="100">
        <f t="shared" ref="J14:J17" si="11">D14*I14</f>
        <v>0</v>
      </c>
      <c r="K14" s="101">
        <f t="shared" si="7"/>
        <v>0</v>
      </c>
      <c r="L14" s="65">
        <f t="shared" ref="L14:L17" si="12">D14*K14</f>
        <v>0</v>
      </c>
      <c r="M14" s="122">
        <f t="shared" ref="M14" si="13">E14+I14</f>
        <v>0</v>
      </c>
      <c r="N14" s="18">
        <f t="shared" ref="N14" si="14">F14+J14</f>
        <v>0</v>
      </c>
      <c r="O14" s="44">
        <f t="shared" ref="O14" si="15">G14+K14</f>
        <v>0</v>
      </c>
      <c r="P14" s="67">
        <f t="shared" ref="P14" si="16">H14+L14</f>
        <v>0</v>
      </c>
      <c r="Q14" s="88"/>
      <c r="S14" s="29">
        <f t="shared" si="8"/>
        <v>0</v>
      </c>
      <c r="T14" s="16">
        <f t="shared" ref="T14" si="17">D14*S14</f>
        <v>0</v>
      </c>
    </row>
    <row r="15" spans="1:21" ht="55.5" customHeight="1" x14ac:dyDescent="0.25">
      <c r="A15" s="4">
        <v>6</v>
      </c>
      <c r="B15" s="127" t="s">
        <v>52</v>
      </c>
      <c r="C15" s="5" t="s">
        <v>5</v>
      </c>
      <c r="D15" s="94" t="s">
        <v>64</v>
      </c>
      <c r="E15" s="107" t="s">
        <v>75</v>
      </c>
      <c r="F15" s="108">
        <f t="shared" ref="F15:F17" si="18">D15*E15</f>
        <v>151</v>
      </c>
      <c r="G15" s="111">
        <f t="shared" si="6"/>
        <v>40</v>
      </c>
      <c r="H15" s="63">
        <f t="shared" si="10"/>
        <v>3020</v>
      </c>
      <c r="I15" s="99"/>
      <c r="J15" s="100">
        <f t="shared" si="11"/>
        <v>0</v>
      </c>
      <c r="K15" s="101">
        <f t="shared" si="7"/>
        <v>0</v>
      </c>
      <c r="L15" s="65">
        <f t="shared" si="12"/>
        <v>0</v>
      </c>
      <c r="M15" s="122">
        <f t="shared" si="9"/>
        <v>2</v>
      </c>
      <c r="N15" s="18">
        <f t="shared" si="4"/>
        <v>151</v>
      </c>
      <c r="O15" s="44">
        <f t="shared" si="4"/>
        <v>40</v>
      </c>
      <c r="P15" s="67">
        <f t="shared" si="4"/>
        <v>3020</v>
      </c>
      <c r="Q15" s="88"/>
      <c r="S15" s="29">
        <f t="shared" si="8"/>
        <v>40</v>
      </c>
      <c r="T15" s="16">
        <f t="shared" si="5"/>
        <v>3020</v>
      </c>
    </row>
    <row r="16" spans="1:21" ht="45.75" customHeight="1" x14ac:dyDescent="0.25">
      <c r="A16" s="4">
        <v>7</v>
      </c>
      <c r="B16" s="7" t="s">
        <v>51</v>
      </c>
      <c r="C16" s="43" t="s">
        <v>5</v>
      </c>
      <c r="D16" s="94" t="s">
        <v>44</v>
      </c>
      <c r="E16" s="107" t="s">
        <v>75</v>
      </c>
      <c r="F16" s="108">
        <f t="shared" si="18"/>
        <v>390</v>
      </c>
      <c r="G16" s="111">
        <f t="shared" si="6"/>
        <v>40</v>
      </c>
      <c r="H16" s="63">
        <f t="shared" si="10"/>
        <v>7800</v>
      </c>
      <c r="I16" s="99"/>
      <c r="J16" s="100">
        <f t="shared" si="11"/>
        <v>0</v>
      </c>
      <c r="K16" s="101">
        <f t="shared" si="7"/>
        <v>0</v>
      </c>
      <c r="L16" s="65">
        <f t="shared" si="12"/>
        <v>0</v>
      </c>
      <c r="M16" s="122">
        <f t="shared" si="9"/>
        <v>2</v>
      </c>
      <c r="N16" s="18">
        <f t="shared" si="4"/>
        <v>390</v>
      </c>
      <c r="O16" s="44">
        <f t="shared" si="4"/>
        <v>40</v>
      </c>
      <c r="P16" s="67">
        <f t="shared" si="4"/>
        <v>7800</v>
      </c>
      <c r="Q16" s="88"/>
      <c r="S16" s="29">
        <f t="shared" si="8"/>
        <v>40</v>
      </c>
      <c r="T16" s="16">
        <f t="shared" si="5"/>
        <v>7800</v>
      </c>
    </row>
    <row r="17" spans="1:20" ht="43.5" customHeight="1" x14ac:dyDescent="0.25">
      <c r="A17" s="4">
        <v>8</v>
      </c>
      <c r="B17" s="7" t="s">
        <v>9</v>
      </c>
      <c r="C17" s="43" t="s">
        <v>8</v>
      </c>
      <c r="D17" s="94" t="s">
        <v>54</v>
      </c>
      <c r="E17" s="107" t="s">
        <v>75</v>
      </c>
      <c r="F17" s="108">
        <f t="shared" si="18"/>
        <v>197</v>
      </c>
      <c r="G17" s="111">
        <f t="shared" si="6"/>
        <v>40</v>
      </c>
      <c r="H17" s="63">
        <f t="shared" si="10"/>
        <v>3940</v>
      </c>
      <c r="I17" s="99"/>
      <c r="J17" s="100">
        <f t="shared" si="11"/>
        <v>0</v>
      </c>
      <c r="K17" s="101">
        <f t="shared" si="7"/>
        <v>0</v>
      </c>
      <c r="L17" s="65">
        <f t="shared" si="12"/>
        <v>0</v>
      </c>
      <c r="M17" s="122">
        <f t="shared" si="9"/>
        <v>2</v>
      </c>
      <c r="N17" s="18">
        <f t="shared" si="4"/>
        <v>197</v>
      </c>
      <c r="O17" s="44">
        <f t="shared" si="4"/>
        <v>40</v>
      </c>
      <c r="P17" s="67">
        <f t="shared" si="4"/>
        <v>3940</v>
      </c>
      <c r="Q17" s="88"/>
      <c r="S17" s="29">
        <f t="shared" si="8"/>
        <v>40</v>
      </c>
      <c r="T17" s="16">
        <f t="shared" si="5"/>
        <v>3940</v>
      </c>
    </row>
    <row r="18" spans="1:20" ht="41.25" customHeight="1" x14ac:dyDescent="0.25">
      <c r="A18" s="4">
        <v>9</v>
      </c>
      <c r="B18" s="7" t="s">
        <v>58</v>
      </c>
      <c r="C18" s="43" t="s">
        <v>5</v>
      </c>
      <c r="D18" s="94" t="s">
        <v>65</v>
      </c>
      <c r="E18" s="107" t="s">
        <v>75</v>
      </c>
      <c r="F18" s="108">
        <f t="shared" si="0"/>
        <v>373</v>
      </c>
      <c r="G18" s="111">
        <f t="shared" si="6"/>
        <v>40</v>
      </c>
      <c r="H18" s="63">
        <f t="shared" si="1"/>
        <v>7460</v>
      </c>
      <c r="I18" s="99"/>
      <c r="J18" s="100">
        <f t="shared" si="2"/>
        <v>0</v>
      </c>
      <c r="K18" s="101">
        <f t="shared" si="7"/>
        <v>0</v>
      </c>
      <c r="L18" s="65">
        <f t="shared" si="3"/>
        <v>0</v>
      </c>
      <c r="M18" s="122">
        <f t="shared" si="9"/>
        <v>2</v>
      </c>
      <c r="N18" s="18">
        <f t="shared" si="4"/>
        <v>373</v>
      </c>
      <c r="O18" s="44">
        <f t="shared" si="4"/>
        <v>40</v>
      </c>
      <c r="P18" s="67">
        <f t="shared" si="4"/>
        <v>7460</v>
      </c>
      <c r="Q18" s="88"/>
      <c r="S18" s="29">
        <f t="shared" si="8"/>
        <v>40</v>
      </c>
      <c r="T18" s="16">
        <f t="shared" si="5"/>
        <v>7460</v>
      </c>
    </row>
    <row r="19" spans="1:20" ht="65.25" customHeight="1" x14ac:dyDescent="0.25">
      <c r="A19" s="4">
        <v>10</v>
      </c>
      <c r="B19" s="7" t="s">
        <v>50</v>
      </c>
      <c r="C19" s="43" t="s">
        <v>8</v>
      </c>
      <c r="D19" s="94" t="s">
        <v>66</v>
      </c>
      <c r="E19" s="107" t="s">
        <v>74</v>
      </c>
      <c r="F19" s="108">
        <f t="shared" si="0"/>
        <v>125</v>
      </c>
      <c r="G19" s="111">
        <f t="shared" si="6"/>
        <v>20</v>
      </c>
      <c r="H19" s="63">
        <f t="shared" si="1"/>
        <v>2500</v>
      </c>
      <c r="I19" s="99" t="s">
        <v>74</v>
      </c>
      <c r="J19" s="100">
        <f t="shared" si="2"/>
        <v>125</v>
      </c>
      <c r="K19" s="101">
        <f t="shared" si="7"/>
        <v>20</v>
      </c>
      <c r="L19" s="65">
        <f t="shared" si="3"/>
        <v>2500</v>
      </c>
      <c r="M19" s="122">
        <f t="shared" si="9"/>
        <v>2</v>
      </c>
      <c r="N19" s="18">
        <f t="shared" si="4"/>
        <v>250</v>
      </c>
      <c r="O19" s="44">
        <f t="shared" si="4"/>
        <v>40</v>
      </c>
      <c r="P19" s="67">
        <f t="shared" si="4"/>
        <v>5000</v>
      </c>
      <c r="Q19" s="88"/>
      <c r="S19" s="29">
        <f t="shared" si="8"/>
        <v>40</v>
      </c>
      <c r="T19" s="16">
        <f t="shared" si="5"/>
        <v>5000</v>
      </c>
    </row>
    <row r="20" spans="1:20" ht="44.25" customHeight="1" x14ac:dyDescent="0.25">
      <c r="A20" s="4">
        <v>11</v>
      </c>
      <c r="B20" s="7" t="s">
        <v>59</v>
      </c>
      <c r="C20" s="43" t="s">
        <v>5</v>
      </c>
      <c r="D20" s="94" t="s">
        <v>67</v>
      </c>
      <c r="E20" s="107" t="s">
        <v>74</v>
      </c>
      <c r="F20" s="108">
        <f t="shared" si="0"/>
        <v>242</v>
      </c>
      <c r="G20" s="111">
        <f t="shared" si="6"/>
        <v>20</v>
      </c>
      <c r="H20" s="63">
        <f t="shared" si="1"/>
        <v>4840</v>
      </c>
      <c r="I20" s="99"/>
      <c r="J20" s="100">
        <f t="shared" si="2"/>
        <v>0</v>
      </c>
      <c r="K20" s="101">
        <f t="shared" si="7"/>
        <v>0</v>
      </c>
      <c r="L20" s="65">
        <f t="shared" si="3"/>
        <v>0</v>
      </c>
      <c r="M20" s="122">
        <f t="shared" si="9"/>
        <v>1</v>
      </c>
      <c r="N20" s="18">
        <f t="shared" si="4"/>
        <v>242</v>
      </c>
      <c r="O20" s="44">
        <f t="shared" si="4"/>
        <v>20</v>
      </c>
      <c r="P20" s="67">
        <f t="shared" si="4"/>
        <v>4840</v>
      </c>
      <c r="Q20" s="88"/>
      <c r="S20" s="29">
        <f t="shared" si="8"/>
        <v>20</v>
      </c>
      <c r="T20" s="16">
        <f t="shared" si="5"/>
        <v>4840</v>
      </c>
    </row>
    <row r="21" spans="1:20" ht="30" customHeight="1" thickBot="1" x14ac:dyDescent="0.35">
      <c r="A21" s="6"/>
      <c r="B21" s="7" t="s">
        <v>3</v>
      </c>
      <c r="C21" s="6"/>
      <c r="D21" s="21"/>
      <c r="E21" s="114"/>
      <c r="F21" s="115">
        <f>SUM(F10:F20)</f>
        <v>1490</v>
      </c>
      <c r="G21" s="58"/>
      <c r="H21" s="64">
        <f>SUM(H10:H20)</f>
        <v>29800</v>
      </c>
      <c r="I21" s="62"/>
      <c r="J21" s="104">
        <f>SUM(J10:J20)</f>
        <v>715.2</v>
      </c>
      <c r="K21" s="105"/>
      <c r="L21" s="66">
        <f>SUM(L10:L20)</f>
        <v>14304</v>
      </c>
      <c r="M21" s="23"/>
      <c r="N21" s="24">
        <f>SUM(N10:N20)</f>
        <v>2205.1999999999998</v>
      </c>
      <c r="O21" s="28"/>
      <c r="P21" s="68">
        <f>SUM(P10:P20)</f>
        <v>44104</v>
      </c>
      <c r="S21" s="78"/>
      <c r="T21" s="79">
        <f>SUM(T10:T20)</f>
        <v>44104</v>
      </c>
    </row>
    <row r="22" spans="1:20" ht="15.75" x14ac:dyDescent="0.25">
      <c r="F22" s="8">
        <f>74.5*20</f>
        <v>1490</v>
      </c>
      <c r="H22" s="129">
        <f>1490*20</f>
        <v>29800</v>
      </c>
      <c r="J22" s="8">
        <f>35.76*20</f>
        <v>715.19999999999993</v>
      </c>
      <c r="L22" s="129">
        <f>715.2*20</f>
        <v>14304</v>
      </c>
      <c r="N22" s="8">
        <f>110.26*20</f>
        <v>2205.2000000000003</v>
      </c>
      <c r="P22" s="129">
        <f>2205.2*20</f>
        <v>44104</v>
      </c>
      <c r="T22" s="80">
        <f>2205.2*20</f>
        <v>44104</v>
      </c>
    </row>
    <row r="23" spans="1:20" x14ac:dyDescent="0.25">
      <c r="F23" s="8">
        <f>F21-F22</f>
        <v>0</v>
      </c>
      <c r="G23" s="8"/>
      <c r="H23" s="8">
        <f t="shared" ref="H23:P23" si="19">H21-H22</f>
        <v>0</v>
      </c>
      <c r="I23" s="8"/>
      <c r="J23" s="8">
        <f t="shared" si="19"/>
        <v>0</v>
      </c>
      <c r="K23" s="8"/>
      <c r="L23" s="129">
        <f t="shared" si="19"/>
        <v>0</v>
      </c>
      <c r="M23" s="8"/>
      <c r="N23" s="8">
        <f t="shared" si="19"/>
        <v>0</v>
      </c>
      <c r="O23" s="8"/>
      <c r="P23" s="8">
        <f t="shared" si="19"/>
        <v>0</v>
      </c>
      <c r="T23" s="81">
        <f>T21-T22</f>
        <v>0</v>
      </c>
    </row>
    <row r="24" spans="1:20" x14ac:dyDescent="0.25">
      <c r="F24" s="72">
        <f>F23/D11</f>
        <v>0</v>
      </c>
      <c r="H24" s="8"/>
      <c r="J24" s="72">
        <f>J23/D11</f>
        <v>0</v>
      </c>
      <c r="L24" s="8"/>
      <c r="N24" s="8"/>
      <c r="P24" s="8"/>
    </row>
    <row r="25" spans="1:20" x14ac:dyDescent="0.25">
      <c r="F25" s="72"/>
      <c r="J25" s="121"/>
      <c r="P25" s="8">
        <f>H21+L21</f>
        <v>44104</v>
      </c>
    </row>
    <row r="26" spans="1:20" x14ac:dyDescent="0.25">
      <c r="P26" s="8">
        <f>H22+L22</f>
        <v>44104</v>
      </c>
    </row>
  </sheetData>
  <mergeCells count="4">
    <mergeCell ref="A1:F1"/>
    <mergeCell ref="A2:F2"/>
    <mergeCell ref="B3:E3"/>
    <mergeCell ref="A8:F8"/>
  </mergeCells>
  <pageMargins left="0.82677165354330717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26"/>
  <sheetViews>
    <sheetView tabSelected="1" zoomScale="80" zoomScaleNormal="80" zoomScaleSheetLayoutView="75" workbookViewId="0">
      <selection activeCell="L12" sqref="L12"/>
    </sheetView>
  </sheetViews>
  <sheetFormatPr defaultColWidth="9.140625" defaultRowHeight="15" x14ac:dyDescent="0.25"/>
  <cols>
    <col min="1" max="1" width="7" style="1" customWidth="1"/>
    <col min="2" max="2" width="65.5703125" style="1" customWidth="1"/>
    <col min="3" max="3" width="20" style="1" customWidth="1"/>
    <col min="4" max="4" width="12.5703125" style="20" customWidth="1"/>
    <col min="5" max="5" width="7.85546875" style="1" customWidth="1"/>
    <col min="6" max="6" width="12.42578125" style="1" customWidth="1"/>
    <col min="7" max="7" width="7.85546875" style="1" customWidth="1"/>
    <col min="8" max="8" width="12.42578125" style="1" customWidth="1"/>
    <col min="9" max="9" width="9.140625" style="1" customWidth="1"/>
    <col min="10" max="10" width="12.42578125" style="1" customWidth="1"/>
    <col min="11" max="11" width="11.42578125" style="1" customWidth="1"/>
    <col min="12" max="12" width="14.28515625" style="1" customWidth="1"/>
    <col min="13" max="13" width="10.28515625" style="1" customWidth="1"/>
    <col min="14" max="14" width="12.42578125" style="1" customWidth="1"/>
    <col min="15" max="15" width="14.28515625" style="1" customWidth="1"/>
    <col min="16" max="16" width="18" style="1" customWidth="1"/>
    <col min="17" max="17" width="9.140625" style="1"/>
    <col min="18" max="18" width="9.140625" style="9"/>
    <col min="19" max="19" width="8.85546875" style="9" customWidth="1"/>
    <col min="20" max="20" width="12.140625" style="9" customWidth="1"/>
    <col min="21" max="21" width="17.140625" style="81" customWidth="1"/>
    <col min="22" max="25" width="9.140625" style="9"/>
    <col min="26" max="16384" width="9.140625" style="1"/>
  </cols>
  <sheetData>
    <row r="1" spans="1:22" ht="15.75" x14ac:dyDescent="0.25">
      <c r="A1" s="164" t="s">
        <v>0</v>
      </c>
      <c r="B1" s="164"/>
      <c r="C1" s="164"/>
      <c r="D1" s="164"/>
      <c r="E1" s="164"/>
      <c r="F1" s="164"/>
      <c r="G1" s="133"/>
      <c r="H1" s="133"/>
      <c r="I1" s="133"/>
      <c r="J1" s="133"/>
      <c r="K1" s="133"/>
      <c r="L1" s="133"/>
      <c r="M1" s="133"/>
      <c r="N1" s="133"/>
      <c r="O1" s="133"/>
      <c r="P1" s="133"/>
      <c r="U1" s="9"/>
    </row>
    <row r="2" spans="1:22" ht="31.5" customHeight="1" x14ac:dyDescent="0.25">
      <c r="A2" s="165" t="s">
        <v>10</v>
      </c>
      <c r="B2" s="165"/>
      <c r="C2" s="165"/>
      <c r="D2" s="165"/>
      <c r="E2" s="165"/>
      <c r="F2" s="165"/>
      <c r="G2" s="134"/>
      <c r="H2" s="134"/>
      <c r="I2" s="134"/>
      <c r="J2" s="134"/>
      <c r="K2" s="134"/>
      <c r="L2" s="134"/>
      <c r="M2" s="134"/>
      <c r="N2" s="134"/>
      <c r="O2" s="134"/>
      <c r="P2" s="134"/>
      <c r="U2" s="9"/>
    </row>
    <row r="3" spans="1:22" ht="21.75" customHeight="1" x14ac:dyDescent="0.25">
      <c r="A3" s="134"/>
      <c r="B3" s="165" t="str">
        <f>'1-4 льгота (20 дн)'!B3:E3</f>
        <v>ГБОУ ИНТЕРНАТ</v>
      </c>
      <c r="C3" s="165"/>
      <c r="D3" s="165"/>
      <c r="E3" s="16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U3" s="9"/>
    </row>
    <row r="4" spans="1:22" ht="24.75" customHeight="1" x14ac:dyDescent="0.25">
      <c r="A4" s="11" t="s">
        <v>92</v>
      </c>
      <c r="B4" s="11"/>
      <c r="C4" s="10"/>
      <c r="D4" s="19"/>
      <c r="E4" s="12"/>
      <c r="F4" s="13"/>
      <c r="G4" s="12"/>
      <c r="H4" s="13"/>
      <c r="I4" s="118" t="s">
        <v>30</v>
      </c>
      <c r="J4" s="119"/>
      <c r="K4" s="157" t="s">
        <v>111</v>
      </c>
      <c r="L4" s="46"/>
      <c r="M4" s="12"/>
      <c r="N4" s="13"/>
      <c r="O4" s="12"/>
      <c r="P4" s="13"/>
      <c r="U4" s="9"/>
    </row>
    <row r="5" spans="1:22" ht="15.75" x14ac:dyDescent="0.25">
      <c r="A5" s="11"/>
      <c r="B5" s="11"/>
      <c r="C5" s="10"/>
      <c r="D5" s="19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U5" s="9"/>
    </row>
    <row r="6" spans="1:22" ht="15.75" x14ac:dyDescent="0.25">
      <c r="A6" s="11"/>
      <c r="B6" s="11"/>
      <c r="C6" s="10"/>
      <c r="D6" s="19"/>
      <c r="E6" s="14"/>
      <c r="F6" s="15"/>
      <c r="G6" s="14"/>
      <c r="H6" s="15"/>
      <c r="I6" s="14"/>
      <c r="J6" s="15"/>
      <c r="K6" s="14"/>
      <c r="L6" s="15"/>
      <c r="M6" s="14"/>
      <c r="N6" s="15"/>
      <c r="O6" s="14"/>
      <c r="P6" s="15"/>
      <c r="T6" s="14"/>
      <c r="U6" s="15"/>
    </row>
    <row r="7" spans="1:22" ht="15.75" x14ac:dyDescent="0.25">
      <c r="A7" s="11"/>
      <c r="B7" s="11"/>
      <c r="C7" s="10"/>
      <c r="D7" s="19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T7" s="14"/>
      <c r="U7" s="15"/>
    </row>
    <row r="8" spans="1:22" ht="23.25" customHeight="1" thickBot="1" x14ac:dyDescent="0.3">
      <c r="A8" s="167" t="s">
        <v>24</v>
      </c>
      <c r="B8" s="167"/>
      <c r="C8" s="167"/>
      <c r="D8" s="167"/>
      <c r="E8" s="167"/>
      <c r="F8" s="167"/>
      <c r="G8" s="135"/>
      <c r="H8" s="135"/>
      <c r="I8" s="135"/>
      <c r="J8" s="135"/>
      <c r="K8" s="135"/>
      <c r="L8" s="135"/>
      <c r="M8" s="135"/>
      <c r="N8" s="135"/>
      <c r="O8" s="135"/>
      <c r="P8" s="135"/>
      <c r="T8" s="74"/>
      <c r="U8" s="75"/>
    </row>
    <row r="9" spans="1:22" ht="92.25" customHeight="1" x14ac:dyDescent="0.25">
      <c r="A9" s="3" t="s">
        <v>4</v>
      </c>
      <c r="B9" s="3" t="s">
        <v>1</v>
      </c>
      <c r="C9" s="3" t="s">
        <v>2</v>
      </c>
      <c r="D9" s="156" t="s">
        <v>76</v>
      </c>
      <c r="E9" s="106" t="s">
        <v>14</v>
      </c>
      <c r="F9" s="55" t="s">
        <v>25</v>
      </c>
      <c r="G9" s="55" t="s">
        <v>18</v>
      </c>
      <c r="H9" s="56" t="s">
        <v>26</v>
      </c>
      <c r="I9" s="59" t="s">
        <v>15</v>
      </c>
      <c r="J9" s="98" t="s">
        <v>36</v>
      </c>
      <c r="K9" s="98" t="s">
        <v>112</v>
      </c>
      <c r="L9" s="60" t="s">
        <v>85</v>
      </c>
      <c r="M9" s="25" t="s">
        <v>17</v>
      </c>
      <c r="N9" s="26" t="s">
        <v>16</v>
      </c>
      <c r="O9" s="26" t="s">
        <v>113</v>
      </c>
      <c r="P9" s="27" t="s">
        <v>73</v>
      </c>
      <c r="T9" s="76" t="s">
        <v>11</v>
      </c>
      <c r="U9" s="77" t="s">
        <v>12</v>
      </c>
    </row>
    <row r="10" spans="1:22" ht="34.5" customHeight="1" x14ac:dyDescent="0.25">
      <c r="A10" s="4">
        <v>1</v>
      </c>
      <c r="B10" s="124" t="s">
        <v>13</v>
      </c>
      <c r="C10" s="3" t="s">
        <v>5</v>
      </c>
      <c r="D10" s="91" t="s">
        <v>53</v>
      </c>
      <c r="E10" s="107"/>
      <c r="F10" s="108">
        <f t="shared" ref="F10:F20" si="0">D10*E10</f>
        <v>0</v>
      </c>
      <c r="G10" s="57">
        <f t="shared" ref="G10:G20" si="1">E10*0</f>
        <v>0</v>
      </c>
      <c r="H10" s="109">
        <f t="shared" ref="H10:H20" si="2">D10*G10</f>
        <v>0</v>
      </c>
      <c r="I10" s="61">
        <v>1</v>
      </c>
      <c r="J10" s="100">
        <f t="shared" ref="J10:J20" si="3">D10*I10</f>
        <v>98</v>
      </c>
      <c r="K10" s="101">
        <f>I10*39</f>
        <v>39</v>
      </c>
      <c r="L10" s="65">
        <f t="shared" ref="L10:L20" si="4">D10*K10</f>
        <v>3822</v>
      </c>
      <c r="M10" s="122">
        <f t="shared" ref="M10:P20" si="5">E10+I10</f>
        <v>1</v>
      </c>
      <c r="N10" s="18">
        <f t="shared" si="5"/>
        <v>98</v>
      </c>
      <c r="O10" s="44">
        <f t="shared" si="5"/>
        <v>39</v>
      </c>
      <c r="P10" s="67">
        <f t="shared" si="5"/>
        <v>3822</v>
      </c>
      <c r="Q10" s="88">
        <f>'1-4 льгота (20 дн)'!M10</f>
        <v>1</v>
      </c>
      <c r="R10" s="82">
        <f t="shared" ref="R10:R20" si="6">M10-Q10</f>
        <v>0</v>
      </c>
      <c r="T10" s="29">
        <f>M10*39</f>
        <v>39</v>
      </c>
      <c r="U10" s="16">
        <f t="shared" ref="U10:U20" si="7">D10*T10</f>
        <v>3822</v>
      </c>
    </row>
    <row r="11" spans="1:22" s="9" customFormat="1" ht="39" customHeight="1" x14ac:dyDescent="0.25">
      <c r="A11" s="4">
        <v>2</v>
      </c>
      <c r="B11" s="125" t="s">
        <v>23</v>
      </c>
      <c r="C11" s="5" t="s">
        <v>7</v>
      </c>
      <c r="D11" s="155">
        <v>40</v>
      </c>
      <c r="E11" s="107"/>
      <c r="F11" s="108">
        <f t="shared" si="0"/>
        <v>0</v>
      </c>
      <c r="G11" s="57">
        <f t="shared" si="1"/>
        <v>0</v>
      </c>
      <c r="H11" s="109">
        <f t="shared" si="2"/>
        <v>0</v>
      </c>
      <c r="I11" s="117">
        <v>0.92999999999999994</v>
      </c>
      <c r="J11" s="101">
        <f t="shared" si="3"/>
        <v>37.199999999999996</v>
      </c>
      <c r="K11" s="101">
        <f t="shared" ref="K11:K20" si="8">I11*39</f>
        <v>36.269999999999996</v>
      </c>
      <c r="L11" s="65">
        <f t="shared" si="4"/>
        <v>1450.7999999999997</v>
      </c>
      <c r="M11" s="120">
        <f t="shared" si="5"/>
        <v>0.92999999999999994</v>
      </c>
      <c r="N11" s="44">
        <f t="shared" si="5"/>
        <v>37.199999999999996</v>
      </c>
      <c r="O11" s="44">
        <f t="shared" si="5"/>
        <v>36.269999999999996</v>
      </c>
      <c r="P11" s="67">
        <f t="shared" si="5"/>
        <v>1450.7999999999997</v>
      </c>
      <c r="Q11" s="89">
        <f>'1-4 льгота (20 дн)'!M11</f>
        <v>0.92999999999999994</v>
      </c>
      <c r="R11" s="36">
        <f t="shared" si="6"/>
        <v>0</v>
      </c>
      <c r="S11" s="36"/>
      <c r="T11" s="29">
        <f t="shared" ref="T11:T20" si="9">M11*39</f>
        <v>36.269999999999996</v>
      </c>
      <c r="U11" s="16">
        <f t="shared" si="7"/>
        <v>1450.7999999999997</v>
      </c>
      <c r="V11" s="34"/>
    </row>
    <row r="12" spans="1:22" s="9" customFormat="1" ht="39" customHeight="1" x14ac:dyDescent="0.25">
      <c r="A12" s="4">
        <v>3</v>
      </c>
      <c r="B12" s="125" t="s">
        <v>27</v>
      </c>
      <c r="C12" s="92" t="s">
        <v>5</v>
      </c>
      <c r="D12" s="93" t="s">
        <v>62</v>
      </c>
      <c r="E12" s="161"/>
      <c r="F12" s="108">
        <f t="shared" si="0"/>
        <v>0</v>
      </c>
      <c r="G12" s="57">
        <f t="shared" si="1"/>
        <v>0</v>
      </c>
      <c r="H12" s="109">
        <f t="shared" si="2"/>
        <v>0</v>
      </c>
      <c r="I12" s="61">
        <v>1</v>
      </c>
      <c r="J12" s="100">
        <f t="shared" si="3"/>
        <v>350</v>
      </c>
      <c r="K12" s="101">
        <f t="shared" si="8"/>
        <v>39</v>
      </c>
      <c r="L12" s="65">
        <f t="shared" si="4"/>
        <v>13650</v>
      </c>
      <c r="M12" s="122">
        <f t="shared" si="5"/>
        <v>1</v>
      </c>
      <c r="N12" s="18">
        <f t="shared" si="5"/>
        <v>350</v>
      </c>
      <c r="O12" s="44">
        <f t="shared" si="5"/>
        <v>39</v>
      </c>
      <c r="P12" s="67">
        <f t="shared" si="5"/>
        <v>13650</v>
      </c>
      <c r="Q12" s="88">
        <f>'1-4 льгота (20 дн)'!M12</f>
        <v>1</v>
      </c>
      <c r="R12" s="82">
        <f t="shared" si="6"/>
        <v>0</v>
      </c>
      <c r="T12" s="29">
        <f t="shared" si="9"/>
        <v>39</v>
      </c>
      <c r="U12" s="16">
        <f t="shared" si="7"/>
        <v>13650</v>
      </c>
    </row>
    <row r="13" spans="1:22" ht="47.25" x14ac:dyDescent="0.25">
      <c r="A13" s="4">
        <v>4</v>
      </c>
      <c r="B13" s="7" t="s">
        <v>6</v>
      </c>
      <c r="C13" s="6" t="s">
        <v>5</v>
      </c>
      <c r="D13" s="91" t="s">
        <v>63</v>
      </c>
      <c r="E13" s="161"/>
      <c r="F13" s="108">
        <f t="shared" si="0"/>
        <v>0</v>
      </c>
      <c r="G13" s="57">
        <f t="shared" si="1"/>
        <v>0</v>
      </c>
      <c r="H13" s="109">
        <f t="shared" si="2"/>
        <v>0</v>
      </c>
      <c r="I13" s="61">
        <v>1</v>
      </c>
      <c r="J13" s="100">
        <f t="shared" si="3"/>
        <v>117</v>
      </c>
      <c r="K13" s="101">
        <f t="shared" si="8"/>
        <v>39</v>
      </c>
      <c r="L13" s="65">
        <f t="shared" si="4"/>
        <v>4563</v>
      </c>
      <c r="M13" s="122">
        <f t="shared" si="5"/>
        <v>1</v>
      </c>
      <c r="N13" s="18">
        <f t="shared" si="5"/>
        <v>117</v>
      </c>
      <c r="O13" s="44">
        <f t="shared" si="5"/>
        <v>39</v>
      </c>
      <c r="P13" s="67">
        <f t="shared" si="5"/>
        <v>4563</v>
      </c>
      <c r="Q13" s="88">
        <f>'1-4 льгота (20 дн)'!M13</f>
        <v>1</v>
      </c>
      <c r="R13" s="82">
        <f t="shared" si="6"/>
        <v>0</v>
      </c>
      <c r="T13" s="29">
        <f t="shared" si="9"/>
        <v>39</v>
      </c>
      <c r="U13" s="16">
        <f t="shared" si="7"/>
        <v>4563</v>
      </c>
    </row>
    <row r="14" spans="1:22" ht="43.5" customHeight="1" x14ac:dyDescent="0.25">
      <c r="A14" s="4">
        <v>5</v>
      </c>
      <c r="B14" s="7" t="s">
        <v>57</v>
      </c>
      <c r="C14" s="6" t="s">
        <v>5</v>
      </c>
      <c r="D14" s="91" t="s">
        <v>83</v>
      </c>
      <c r="E14" s="161"/>
      <c r="F14" s="108">
        <f t="shared" si="0"/>
        <v>0</v>
      </c>
      <c r="G14" s="57">
        <f t="shared" ref="G14:G17" si="10">E14*0</f>
        <v>0</v>
      </c>
      <c r="H14" s="109">
        <f t="shared" ref="H14:H17" si="11">D14*G14</f>
        <v>0</v>
      </c>
      <c r="I14" s="61">
        <v>0</v>
      </c>
      <c r="J14" s="100">
        <f t="shared" ref="J14:J17" si="12">D14*I14</f>
        <v>0</v>
      </c>
      <c r="K14" s="101">
        <f t="shared" si="8"/>
        <v>0</v>
      </c>
      <c r="L14" s="65">
        <f t="shared" ref="L14:L17" si="13">D14*K14</f>
        <v>0</v>
      </c>
      <c r="M14" s="122">
        <f t="shared" ref="M14" si="14">E14+I14</f>
        <v>0</v>
      </c>
      <c r="N14" s="18">
        <f t="shared" ref="N14" si="15">F14+J14</f>
        <v>0</v>
      </c>
      <c r="O14" s="44">
        <f t="shared" ref="O14" si="16">G14+K14</f>
        <v>0</v>
      </c>
      <c r="P14" s="67">
        <f t="shared" ref="P14" si="17">H14+L14</f>
        <v>0</v>
      </c>
      <c r="Q14" s="88">
        <f>'1-4 льгота (20 дн)'!M14</f>
        <v>0</v>
      </c>
      <c r="R14" s="82">
        <f t="shared" si="6"/>
        <v>0</v>
      </c>
      <c r="T14" s="29">
        <f t="shared" si="9"/>
        <v>0</v>
      </c>
      <c r="U14" s="16">
        <f t="shared" ref="U14" si="18">D14*T14</f>
        <v>0</v>
      </c>
    </row>
    <row r="15" spans="1:22" ht="55.5" customHeight="1" x14ac:dyDescent="0.25">
      <c r="A15" s="4">
        <v>6</v>
      </c>
      <c r="B15" s="127" t="s">
        <v>52</v>
      </c>
      <c r="C15" s="5" t="s">
        <v>5</v>
      </c>
      <c r="D15" s="94" t="s">
        <v>64</v>
      </c>
      <c r="E15" s="107"/>
      <c r="F15" s="108">
        <f t="shared" ref="F15:F17" si="19">D15*E15</f>
        <v>0</v>
      </c>
      <c r="G15" s="57">
        <f t="shared" si="10"/>
        <v>0</v>
      </c>
      <c r="H15" s="109">
        <f t="shared" si="11"/>
        <v>0</v>
      </c>
      <c r="I15" s="61">
        <v>2</v>
      </c>
      <c r="J15" s="100">
        <f t="shared" si="12"/>
        <v>151</v>
      </c>
      <c r="K15" s="101">
        <f t="shared" si="8"/>
        <v>78</v>
      </c>
      <c r="L15" s="65">
        <f t="shared" si="13"/>
        <v>5889</v>
      </c>
      <c r="M15" s="122">
        <f t="shared" si="5"/>
        <v>2</v>
      </c>
      <c r="N15" s="18">
        <f t="shared" si="5"/>
        <v>151</v>
      </c>
      <c r="O15" s="44">
        <f t="shared" si="5"/>
        <v>78</v>
      </c>
      <c r="P15" s="67">
        <f t="shared" si="5"/>
        <v>5889</v>
      </c>
      <c r="Q15" s="88">
        <f>'1-4 льгота (20 дн)'!M15</f>
        <v>2</v>
      </c>
      <c r="R15" s="82">
        <f t="shared" si="6"/>
        <v>0</v>
      </c>
      <c r="T15" s="29">
        <f t="shared" si="9"/>
        <v>78</v>
      </c>
      <c r="U15" s="16">
        <f t="shared" si="7"/>
        <v>5889</v>
      </c>
    </row>
    <row r="16" spans="1:22" ht="39.75" customHeight="1" x14ac:dyDescent="0.25">
      <c r="A16" s="4">
        <v>7</v>
      </c>
      <c r="B16" s="7" t="s">
        <v>51</v>
      </c>
      <c r="C16" s="43" t="s">
        <v>5</v>
      </c>
      <c r="D16" s="94" t="s">
        <v>44</v>
      </c>
      <c r="E16" s="107"/>
      <c r="F16" s="108">
        <f t="shared" si="19"/>
        <v>0</v>
      </c>
      <c r="G16" s="57">
        <f t="shared" si="10"/>
        <v>0</v>
      </c>
      <c r="H16" s="109">
        <f t="shared" si="11"/>
        <v>0</v>
      </c>
      <c r="I16" s="61">
        <v>2</v>
      </c>
      <c r="J16" s="100">
        <f t="shared" si="12"/>
        <v>390</v>
      </c>
      <c r="K16" s="101">
        <f t="shared" si="8"/>
        <v>78</v>
      </c>
      <c r="L16" s="65">
        <f t="shared" si="13"/>
        <v>15210</v>
      </c>
      <c r="M16" s="122">
        <f t="shared" si="5"/>
        <v>2</v>
      </c>
      <c r="N16" s="18">
        <f t="shared" si="5"/>
        <v>390</v>
      </c>
      <c r="O16" s="44">
        <f t="shared" si="5"/>
        <v>78</v>
      </c>
      <c r="P16" s="67">
        <f t="shared" si="5"/>
        <v>15210</v>
      </c>
      <c r="Q16" s="88">
        <f>'1-4 льгота (20 дн)'!M16</f>
        <v>2</v>
      </c>
      <c r="R16" s="82">
        <f t="shared" si="6"/>
        <v>0</v>
      </c>
      <c r="T16" s="29">
        <f t="shared" si="9"/>
        <v>78</v>
      </c>
      <c r="U16" s="16">
        <f t="shared" si="7"/>
        <v>15210</v>
      </c>
    </row>
    <row r="17" spans="1:21" ht="48.75" customHeight="1" x14ac:dyDescent="0.25">
      <c r="A17" s="4">
        <v>8</v>
      </c>
      <c r="B17" s="7" t="s">
        <v>9</v>
      </c>
      <c r="C17" s="43" t="s">
        <v>8</v>
      </c>
      <c r="D17" s="94" t="s">
        <v>54</v>
      </c>
      <c r="E17" s="107"/>
      <c r="F17" s="108">
        <f t="shared" si="19"/>
        <v>0</v>
      </c>
      <c r="G17" s="57">
        <f t="shared" si="10"/>
        <v>0</v>
      </c>
      <c r="H17" s="109">
        <f t="shared" si="11"/>
        <v>0</v>
      </c>
      <c r="I17" s="61">
        <v>2</v>
      </c>
      <c r="J17" s="100">
        <f t="shared" si="12"/>
        <v>197</v>
      </c>
      <c r="K17" s="101">
        <f t="shared" si="8"/>
        <v>78</v>
      </c>
      <c r="L17" s="65">
        <f t="shared" si="13"/>
        <v>7683</v>
      </c>
      <c r="M17" s="122">
        <f t="shared" si="5"/>
        <v>2</v>
      </c>
      <c r="N17" s="18">
        <f t="shared" si="5"/>
        <v>197</v>
      </c>
      <c r="O17" s="44">
        <f t="shared" si="5"/>
        <v>78</v>
      </c>
      <c r="P17" s="67">
        <f t="shared" si="5"/>
        <v>7683</v>
      </c>
      <c r="Q17" s="88">
        <f>'1-4 льгота (20 дн)'!M17</f>
        <v>2</v>
      </c>
      <c r="R17" s="82">
        <f t="shared" si="6"/>
        <v>0</v>
      </c>
      <c r="T17" s="29">
        <f t="shared" si="9"/>
        <v>78</v>
      </c>
      <c r="U17" s="16">
        <f t="shared" si="7"/>
        <v>7683</v>
      </c>
    </row>
    <row r="18" spans="1:21" ht="42.75" customHeight="1" x14ac:dyDescent="0.25">
      <c r="A18" s="4">
        <v>9</v>
      </c>
      <c r="B18" s="7" t="s">
        <v>58</v>
      </c>
      <c r="C18" s="43" t="s">
        <v>5</v>
      </c>
      <c r="D18" s="94" t="s">
        <v>65</v>
      </c>
      <c r="E18" s="107"/>
      <c r="F18" s="108">
        <f t="shared" si="0"/>
        <v>0</v>
      </c>
      <c r="G18" s="57">
        <f t="shared" si="1"/>
        <v>0</v>
      </c>
      <c r="H18" s="109">
        <f t="shared" si="2"/>
        <v>0</v>
      </c>
      <c r="I18" s="61">
        <v>2</v>
      </c>
      <c r="J18" s="100">
        <f t="shared" si="3"/>
        <v>373</v>
      </c>
      <c r="K18" s="101">
        <f t="shared" si="8"/>
        <v>78</v>
      </c>
      <c r="L18" s="65">
        <f t="shared" si="4"/>
        <v>14547</v>
      </c>
      <c r="M18" s="122">
        <f t="shared" si="5"/>
        <v>2</v>
      </c>
      <c r="N18" s="18">
        <f t="shared" si="5"/>
        <v>373</v>
      </c>
      <c r="O18" s="44">
        <f t="shared" si="5"/>
        <v>78</v>
      </c>
      <c r="P18" s="67">
        <f t="shared" si="5"/>
        <v>14547</v>
      </c>
      <c r="Q18" s="88">
        <f>'1-4 льгота (20 дн)'!M18</f>
        <v>2</v>
      </c>
      <c r="R18" s="82">
        <f t="shared" si="6"/>
        <v>0</v>
      </c>
      <c r="T18" s="29">
        <f t="shared" si="9"/>
        <v>78</v>
      </c>
      <c r="U18" s="16">
        <f t="shared" si="7"/>
        <v>14547</v>
      </c>
    </row>
    <row r="19" spans="1:21" ht="66" customHeight="1" x14ac:dyDescent="0.25">
      <c r="A19" s="4">
        <v>10</v>
      </c>
      <c r="B19" s="7" t="s">
        <v>50</v>
      </c>
      <c r="C19" s="43" t="s">
        <v>8</v>
      </c>
      <c r="D19" s="94" t="s">
        <v>66</v>
      </c>
      <c r="E19" s="107"/>
      <c r="F19" s="108">
        <f t="shared" si="0"/>
        <v>0</v>
      </c>
      <c r="G19" s="57">
        <f t="shared" si="1"/>
        <v>0</v>
      </c>
      <c r="H19" s="109">
        <f t="shared" si="2"/>
        <v>0</v>
      </c>
      <c r="I19" s="61">
        <v>2</v>
      </c>
      <c r="J19" s="100">
        <f t="shared" si="3"/>
        <v>250</v>
      </c>
      <c r="K19" s="101">
        <f t="shared" si="8"/>
        <v>78</v>
      </c>
      <c r="L19" s="65">
        <f t="shared" si="4"/>
        <v>9750</v>
      </c>
      <c r="M19" s="122">
        <f t="shared" si="5"/>
        <v>2</v>
      </c>
      <c r="N19" s="18">
        <f t="shared" si="5"/>
        <v>250</v>
      </c>
      <c r="O19" s="44">
        <f t="shared" si="5"/>
        <v>78</v>
      </c>
      <c r="P19" s="67">
        <f t="shared" si="5"/>
        <v>9750</v>
      </c>
      <c r="Q19" s="88">
        <f>'1-4 льгота (20 дн)'!M19</f>
        <v>2</v>
      </c>
      <c r="R19" s="82">
        <f t="shared" si="6"/>
        <v>0</v>
      </c>
      <c r="T19" s="29">
        <f t="shared" si="9"/>
        <v>78</v>
      </c>
      <c r="U19" s="16">
        <f t="shared" si="7"/>
        <v>9750</v>
      </c>
    </row>
    <row r="20" spans="1:21" ht="45" customHeight="1" x14ac:dyDescent="0.25">
      <c r="A20" s="4">
        <v>11</v>
      </c>
      <c r="B20" s="7" t="s">
        <v>59</v>
      </c>
      <c r="C20" s="43" t="s">
        <v>5</v>
      </c>
      <c r="D20" s="94" t="s">
        <v>67</v>
      </c>
      <c r="E20" s="107"/>
      <c r="F20" s="108">
        <f t="shared" si="0"/>
        <v>0</v>
      </c>
      <c r="G20" s="57">
        <f t="shared" si="1"/>
        <v>0</v>
      </c>
      <c r="H20" s="109">
        <f t="shared" si="2"/>
        <v>0</v>
      </c>
      <c r="I20" s="61">
        <v>1</v>
      </c>
      <c r="J20" s="100">
        <f t="shared" si="3"/>
        <v>242</v>
      </c>
      <c r="K20" s="101">
        <f t="shared" si="8"/>
        <v>39</v>
      </c>
      <c r="L20" s="65">
        <f t="shared" si="4"/>
        <v>9438</v>
      </c>
      <c r="M20" s="122">
        <f t="shared" si="5"/>
        <v>1</v>
      </c>
      <c r="N20" s="18">
        <f t="shared" si="5"/>
        <v>242</v>
      </c>
      <c r="O20" s="44">
        <f t="shared" si="5"/>
        <v>39</v>
      </c>
      <c r="P20" s="67">
        <f t="shared" si="5"/>
        <v>9438</v>
      </c>
      <c r="Q20" s="88">
        <f>'1-4 льгота (20 дн)'!M20</f>
        <v>1</v>
      </c>
      <c r="R20" s="82">
        <f t="shared" si="6"/>
        <v>0</v>
      </c>
      <c r="T20" s="29">
        <f t="shared" si="9"/>
        <v>39</v>
      </c>
      <c r="U20" s="16">
        <f t="shared" si="7"/>
        <v>9438</v>
      </c>
    </row>
    <row r="21" spans="1:21" ht="33.75" customHeight="1" thickBot="1" x14ac:dyDescent="0.35">
      <c r="A21" s="6"/>
      <c r="B21" s="7" t="s">
        <v>3</v>
      </c>
      <c r="C21" s="6"/>
      <c r="D21" s="21"/>
      <c r="E21" s="114"/>
      <c r="F21" s="115">
        <f>SUM(F10:F20)</f>
        <v>0</v>
      </c>
      <c r="G21" s="58"/>
      <c r="H21" s="116">
        <f>SUM(H10:H20)</f>
        <v>0</v>
      </c>
      <c r="I21" s="62"/>
      <c r="J21" s="104">
        <f>SUM(J10:J20)</f>
        <v>2205.1999999999998</v>
      </c>
      <c r="K21" s="105"/>
      <c r="L21" s="66">
        <f>SUM(L10:L20)</f>
        <v>86002.8</v>
      </c>
      <c r="M21" s="23"/>
      <c r="N21" s="24">
        <f>SUM(N10:N20)</f>
        <v>2205.1999999999998</v>
      </c>
      <c r="O21" s="28"/>
      <c r="P21" s="68">
        <f>SUM(P10:P20)</f>
        <v>86002.8</v>
      </c>
      <c r="T21" s="78"/>
      <c r="U21" s="79">
        <f>SUM(U10:U20)</f>
        <v>86002.8</v>
      </c>
    </row>
    <row r="22" spans="1:21" ht="15.75" x14ac:dyDescent="0.25">
      <c r="F22" s="8">
        <v>0</v>
      </c>
      <c r="H22" s="8">
        <f>2140.6*0</f>
        <v>0</v>
      </c>
      <c r="J22" s="151">
        <f>110.26*20</f>
        <v>2205.2000000000003</v>
      </c>
      <c r="L22" s="129">
        <f>2205.2*39</f>
        <v>86002.799999999988</v>
      </c>
      <c r="N22" s="151">
        <v>2205.1999999999998</v>
      </c>
      <c r="P22" s="129">
        <f>2205.2*39</f>
        <v>86002.799999999988</v>
      </c>
      <c r="U22" s="80">
        <f>2205.2*39</f>
        <v>86002.799999999988</v>
      </c>
    </row>
    <row r="23" spans="1:21" x14ac:dyDescent="0.25">
      <c r="F23" s="8">
        <f>F21-F22</f>
        <v>0</v>
      </c>
      <c r="G23" s="8"/>
      <c r="H23" s="8">
        <f t="shared" ref="H23:N23" si="20">H21-H22</f>
        <v>0</v>
      </c>
      <c r="I23" s="8"/>
      <c r="J23" s="8">
        <f t="shared" si="20"/>
        <v>0</v>
      </c>
      <c r="K23" s="8"/>
      <c r="L23" s="8">
        <f t="shared" si="20"/>
        <v>0</v>
      </c>
      <c r="M23" s="8"/>
      <c r="N23" s="8">
        <f t="shared" si="20"/>
        <v>0</v>
      </c>
      <c r="O23" s="8"/>
      <c r="P23" s="129">
        <f>P21-P22</f>
        <v>0</v>
      </c>
      <c r="U23" s="81">
        <f>U21-U22</f>
        <v>0</v>
      </c>
    </row>
    <row r="24" spans="1:21" x14ac:dyDescent="0.25">
      <c r="F24" s="8"/>
      <c r="H24" s="8"/>
      <c r="J24" s="72"/>
      <c r="L24" s="8"/>
      <c r="N24" s="8"/>
      <c r="P24" s="8"/>
    </row>
    <row r="25" spans="1:21" x14ac:dyDescent="0.25">
      <c r="P25" s="8">
        <f>H21+L21</f>
        <v>86002.8</v>
      </c>
    </row>
    <row r="26" spans="1:21" x14ac:dyDescent="0.25">
      <c r="P26" s="8">
        <f>H22+L22</f>
        <v>86002.799999999988</v>
      </c>
    </row>
  </sheetData>
  <mergeCells count="4">
    <mergeCell ref="A1:F1"/>
    <mergeCell ref="A2:F2"/>
    <mergeCell ref="B3:E3"/>
    <mergeCell ref="A8:F8"/>
  </mergeCells>
  <pageMargins left="0.82677165354330717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V26"/>
  <sheetViews>
    <sheetView topLeftCell="A13" zoomScale="80" zoomScaleNormal="80" zoomScaleSheetLayoutView="75" workbookViewId="0">
      <selection activeCell="P17" sqref="P17"/>
    </sheetView>
  </sheetViews>
  <sheetFormatPr defaultColWidth="9.140625" defaultRowHeight="15" x14ac:dyDescent="0.25"/>
  <cols>
    <col min="1" max="1" width="7" style="9" customWidth="1"/>
    <col min="2" max="2" width="66.85546875" style="1" customWidth="1"/>
    <col min="3" max="3" width="19.85546875" style="1" customWidth="1"/>
    <col min="4" max="4" width="12.5703125" style="20" customWidth="1"/>
    <col min="5" max="5" width="7.85546875" style="1" customWidth="1"/>
    <col min="6" max="6" width="12.42578125" style="1" customWidth="1"/>
    <col min="7" max="7" width="7.85546875" style="1" customWidth="1"/>
    <col min="8" max="8" width="12.42578125" style="1" customWidth="1"/>
    <col min="9" max="9" width="10.5703125" style="1" customWidth="1"/>
    <col min="10" max="10" width="12.42578125" style="1" customWidth="1"/>
    <col min="11" max="11" width="12.140625" style="1" customWidth="1"/>
    <col min="12" max="12" width="15.28515625" style="1" customWidth="1"/>
    <col min="13" max="13" width="10" style="1" customWidth="1"/>
    <col min="14" max="14" width="12.42578125" style="1" customWidth="1"/>
    <col min="15" max="15" width="13.42578125" style="1" customWidth="1"/>
    <col min="16" max="16" width="16.7109375" style="1" customWidth="1"/>
    <col min="17" max="17" width="9.140625" style="1"/>
    <col min="18" max="19" width="9.140625" style="9"/>
    <col min="20" max="20" width="12.140625" style="9" customWidth="1"/>
    <col min="21" max="21" width="17.140625" style="81" customWidth="1"/>
    <col min="22" max="22" width="9.140625" style="9"/>
    <col min="23" max="16384" width="9.140625" style="1"/>
  </cols>
  <sheetData>
    <row r="1" spans="1:22" ht="15.75" x14ac:dyDescent="0.25">
      <c r="A1" s="164" t="s">
        <v>0</v>
      </c>
      <c r="B1" s="164"/>
      <c r="C1" s="164"/>
      <c r="D1" s="164"/>
      <c r="E1" s="164"/>
      <c r="F1" s="164"/>
      <c r="G1" s="133"/>
      <c r="H1" s="133"/>
      <c r="I1" s="133"/>
      <c r="J1" s="133"/>
      <c r="K1" s="133"/>
      <c r="L1" s="133"/>
      <c r="M1" s="133"/>
      <c r="N1" s="133"/>
      <c r="O1" s="133"/>
      <c r="P1" s="133"/>
      <c r="U1" s="9"/>
    </row>
    <row r="2" spans="1:22" ht="31.5" customHeight="1" x14ac:dyDescent="0.25">
      <c r="A2" s="165" t="s">
        <v>10</v>
      </c>
      <c r="B2" s="165"/>
      <c r="C2" s="165"/>
      <c r="D2" s="165"/>
      <c r="E2" s="165"/>
      <c r="F2" s="165"/>
      <c r="G2" s="134"/>
      <c r="H2" s="134"/>
      <c r="I2" s="134"/>
      <c r="J2" s="134"/>
      <c r="K2" s="134"/>
      <c r="L2" s="134"/>
      <c r="M2" s="134"/>
      <c r="N2" s="134"/>
      <c r="O2" s="134"/>
      <c r="P2" s="134"/>
      <c r="U2" s="9"/>
    </row>
    <row r="3" spans="1:22" ht="21.75" customHeight="1" x14ac:dyDescent="0.25">
      <c r="A3" s="83"/>
      <c r="B3" s="165" t="str">
        <f>'5-11 льгота (20 дн)'!B3:E3</f>
        <v>ГБОУ ИНТЕРНАТ</v>
      </c>
      <c r="C3" s="165"/>
      <c r="D3" s="165"/>
      <c r="E3" s="16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U3" s="9"/>
    </row>
    <row r="4" spans="1:22" ht="22.5" customHeight="1" x14ac:dyDescent="0.25">
      <c r="A4" s="84" t="s">
        <v>93</v>
      </c>
      <c r="B4" s="11"/>
      <c r="C4" s="10"/>
      <c r="D4" s="19"/>
      <c r="E4" s="12"/>
      <c r="F4" s="13"/>
      <c r="G4" s="12"/>
      <c r="H4" s="13"/>
      <c r="I4" s="118" t="s">
        <v>43</v>
      </c>
      <c r="J4" s="119"/>
      <c r="K4" s="157" t="s">
        <v>96</v>
      </c>
      <c r="L4" s="46"/>
      <c r="M4" s="12"/>
      <c r="N4" s="13"/>
      <c r="O4" s="12"/>
      <c r="P4" s="13"/>
      <c r="U4" s="9"/>
    </row>
    <row r="5" spans="1:22" ht="15.75" x14ac:dyDescent="0.25">
      <c r="A5" s="70" t="s">
        <v>80</v>
      </c>
      <c r="B5" s="69"/>
      <c r="C5" s="169"/>
      <c r="D5" s="169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T5" s="14"/>
      <c r="U5" s="15"/>
    </row>
    <row r="6" spans="1:22" ht="15.75" x14ac:dyDescent="0.25">
      <c r="A6" s="70" t="s">
        <v>81</v>
      </c>
      <c r="B6" s="70"/>
      <c r="C6" s="169"/>
      <c r="D6" s="169"/>
      <c r="E6" s="14"/>
      <c r="F6" s="15"/>
      <c r="G6" s="14"/>
      <c r="H6" s="15"/>
      <c r="I6" s="14"/>
      <c r="J6" s="15"/>
      <c r="K6" s="14"/>
      <c r="L6" s="15"/>
      <c r="M6" s="14"/>
      <c r="N6" s="15"/>
      <c r="O6" s="14"/>
      <c r="P6" s="15"/>
      <c r="T6" s="14"/>
      <c r="U6" s="15"/>
    </row>
    <row r="7" spans="1:22" ht="15.75" x14ac:dyDescent="0.25">
      <c r="A7" s="85"/>
      <c r="B7" s="70"/>
      <c r="C7" s="10"/>
      <c r="D7" s="19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T7" s="14"/>
      <c r="U7" s="15"/>
    </row>
    <row r="8" spans="1:22" ht="23.25" customHeight="1" thickBot="1" x14ac:dyDescent="0.3">
      <c r="A8" s="166" t="s">
        <v>34</v>
      </c>
      <c r="B8" s="166"/>
      <c r="C8" s="166"/>
      <c r="D8" s="97"/>
      <c r="E8" s="96"/>
      <c r="F8" s="96"/>
      <c r="G8" s="135"/>
      <c r="H8" s="135"/>
      <c r="I8" s="135"/>
      <c r="J8" s="135"/>
      <c r="K8" s="135"/>
      <c r="L8" s="135"/>
      <c r="M8" s="135"/>
      <c r="N8" s="135"/>
      <c r="O8" s="135"/>
      <c r="P8" s="135"/>
      <c r="T8" s="74"/>
      <c r="U8" s="75"/>
    </row>
    <row r="9" spans="1:22" ht="92.25" customHeight="1" x14ac:dyDescent="0.25">
      <c r="A9" s="4" t="s">
        <v>4</v>
      </c>
      <c r="B9" s="3" t="s">
        <v>1</v>
      </c>
      <c r="C9" s="3" t="s">
        <v>2</v>
      </c>
      <c r="D9" s="156" t="s">
        <v>76</v>
      </c>
      <c r="E9" s="106" t="s">
        <v>14</v>
      </c>
      <c r="F9" s="55" t="s">
        <v>25</v>
      </c>
      <c r="G9" s="55" t="s">
        <v>18</v>
      </c>
      <c r="H9" s="56" t="s">
        <v>26</v>
      </c>
      <c r="I9" s="59" t="s">
        <v>15</v>
      </c>
      <c r="J9" s="98" t="s">
        <v>42</v>
      </c>
      <c r="K9" s="98" t="s">
        <v>100</v>
      </c>
      <c r="L9" s="60" t="s">
        <v>86</v>
      </c>
      <c r="M9" s="25" t="s">
        <v>17</v>
      </c>
      <c r="N9" s="26" t="s">
        <v>16</v>
      </c>
      <c r="O9" s="26" t="s">
        <v>95</v>
      </c>
      <c r="P9" s="27" t="s">
        <v>82</v>
      </c>
      <c r="T9" s="76" t="s">
        <v>11</v>
      </c>
      <c r="U9" s="77" t="s">
        <v>12</v>
      </c>
    </row>
    <row r="10" spans="1:22" ht="36.75" customHeight="1" x14ac:dyDescent="0.25">
      <c r="A10" s="4">
        <v>1</v>
      </c>
      <c r="B10" s="124" t="s">
        <v>13</v>
      </c>
      <c r="C10" s="3" t="s">
        <v>5</v>
      </c>
      <c r="D10" s="91" t="s">
        <v>53</v>
      </c>
      <c r="E10" s="107"/>
      <c r="F10" s="108">
        <f t="shared" ref="F10:F20" si="0">D10*E10</f>
        <v>0</v>
      </c>
      <c r="G10" s="57">
        <f t="shared" ref="G10:G20" si="1">E10*0</f>
        <v>0</v>
      </c>
      <c r="H10" s="109">
        <f t="shared" ref="H10:H20" si="2">D10*G10</f>
        <v>0</v>
      </c>
      <c r="I10" s="61">
        <v>1</v>
      </c>
      <c r="J10" s="100">
        <f t="shared" ref="J10:J20" si="3">D10*I10</f>
        <v>98</v>
      </c>
      <c r="K10" s="101">
        <f>I10*0</f>
        <v>0</v>
      </c>
      <c r="L10" s="65">
        <f>D10*K10</f>
        <v>0</v>
      </c>
      <c r="M10" s="122">
        <f t="shared" ref="M10:P20" si="4">E10+I10</f>
        <v>1</v>
      </c>
      <c r="N10" s="18">
        <f t="shared" si="4"/>
        <v>98</v>
      </c>
      <c r="O10" s="44">
        <f t="shared" si="4"/>
        <v>0</v>
      </c>
      <c r="P10" s="67">
        <f t="shared" si="4"/>
        <v>0</v>
      </c>
      <c r="Q10" s="153">
        <f>'1-4 обыч (20 дн) '!M10+'1-4 льгота (20 дн)'!M10</f>
        <v>1</v>
      </c>
      <c r="R10" s="82">
        <f t="shared" ref="R10:R20" si="5">M10-Q10</f>
        <v>0</v>
      </c>
      <c r="T10" s="29">
        <f>M10*0</f>
        <v>0</v>
      </c>
      <c r="U10" s="16">
        <f t="shared" ref="U10:U20" si="6">D10*T10</f>
        <v>0</v>
      </c>
    </row>
    <row r="11" spans="1:22" s="9" customFormat="1" ht="39" customHeight="1" x14ac:dyDescent="0.25">
      <c r="A11" s="4">
        <v>2</v>
      </c>
      <c r="B11" s="125" t="s">
        <v>23</v>
      </c>
      <c r="C11" s="5" t="s">
        <v>7</v>
      </c>
      <c r="D11" s="155">
        <v>40</v>
      </c>
      <c r="E11" s="110"/>
      <c r="F11" s="108">
        <f t="shared" si="0"/>
        <v>0</v>
      </c>
      <c r="G11" s="57">
        <f t="shared" si="1"/>
        <v>0</v>
      </c>
      <c r="H11" s="109">
        <f t="shared" si="2"/>
        <v>0</v>
      </c>
      <c r="I11" s="117">
        <v>1.72</v>
      </c>
      <c r="J11" s="101">
        <f t="shared" si="3"/>
        <v>68.8</v>
      </c>
      <c r="K11" s="101">
        <f t="shared" ref="K11:K20" si="7">I11*0</f>
        <v>0</v>
      </c>
      <c r="L11" s="65">
        <f t="shared" ref="L11:L20" si="8">D11*K11</f>
        <v>0</v>
      </c>
      <c r="M11" s="120">
        <f t="shared" si="4"/>
        <v>1.72</v>
      </c>
      <c r="N11" s="44">
        <f t="shared" si="4"/>
        <v>68.8</v>
      </c>
      <c r="O11" s="44">
        <f t="shared" si="4"/>
        <v>0</v>
      </c>
      <c r="P11" s="67">
        <f t="shared" si="4"/>
        <v>0</v>
      </c>
      <c r="Q11" s="154">
        <f>'1-4 обыч (20 дн) '!M11+'1-4 льгота (20 дн)'!M11</f>
        <v>1.72</v>
      </c>
      <c r="R11" s="36">
        <f t="shared" si="5"/>
        <v>0</v>
      </c>
      <c r="S11" s="36"/>
      <c r="T11" s="29">
        <f t="shared" ref="T11:T20" si="9">M11*0</f>
        <v>0</v>
      </c>
      <c r="U11" s="16">
        <f t="shared" si="6"/>
        <v>0</v>
      </c>
      <c r="V11" s="34"/>
    </row>
    <row r="12" spans="1:22" s="9" customFormat="1" ht="39" customHeight="1" x14ac:dyDescent="0.25">
      <c r="A12" s="4">
        <v>3</v>
      </c>
      <c r="B12" s="125" t="s">
        <v>27</v>
      </c>
      <c r="C12" s="92" t="s">
        <v>5</v>
      </c>
      <c r="D12" s="93" t="s">
        <v>62</v>
      </c>
      <c r="E12" s="160"/>
      <c r="F12" s="108">
        <f t="shared" si="0"/>
        <v>0</v>
      </c>
      <c r="G12" s="57">
        <f t="shared" si="1"/>
        <v>0</v>
      </c>
      <c r="H12" s="109">
        <f t="shared" si="2"/>
        <v>0</v>
      </c>
      <c r="I12" s="61">
        <v>1</v>
      </c>
      <c r="J12" s="100">
        <f t="shared" si="3"/>
        <v>350</v>
      </c>
      <c r="K12" s="101">
        <f t="shared" si="7"/>
        <v>0</v>
      </c>
      <c r="L12" s="65">
        <f t="shared" si="8"/>
        <v>0</v>
      </c>
      <c r="M12" s="122">
        <f t="shared" si="4"/>
        <v>1</v>
      </c>
      <c r="N12" s="18">
        <f t="shared" si="4"/>
        <v>350</v>
      </c>
      <c r="O12" s="44">
        <f t="shared" si="4"/>
        <v>0</v>
      </c>
      <c r="P12" s="67">
        <f t="shared" si="4"/>
        <v>0</v>
      </c>
      <c r="Q12" s="153">
        <f>'1-4 обыч (20 дн) '!M12+'1-4 льгота (20 дн)'!M12</f>
        <v>1</v>
      </c>
      <c r="R12" s="82">
        <f t="shared" si="5"/>
        <v>0</v>
      </c>
      <c r="T12" s="29">
        <f t="shared" si="9"/>
        <v>0</v>
      </c>
      <c r="U12" s="16">
        <f t="shared" si="6"/>
        <v>0</v>
      </c>
    </row>
    <row r="13" spans="1:22" ht="58.5" customHeight="1" x14ac:dyDescent="0.25">
      <c r="A13" s="4">
        <v>4</v>
      </c>
      <c r="B13" s="7" t="s">
        <v>6</v>
      </c>
      <c r="C13" s="6" t="s">
        <v>5</v>
      </c>
      <c r="D13" s="91" t="s">
        <v>63</v>
      </c>
      <c r="E13" s="161"/>
      <c r="F13" s="108">
        <f t="shared" si="0"/>
        <v>0</v>
      </c>
      <c r="G13" s="57">
        <f t="shared" si="1"/>
        <v>0</v>
      </c>
      <c r="H13" s="109">
        <f t="shared" si="2"/>
        <v>0</v>
      </c>
      <c r="I13" s="61">
        <v>1</v>
      </c>
      <c r="J13" s="100">
        <f t="shared" si="3"/>
        <v>117</v>
      </c>
      <c r="K13" s="101">
        <f t="shared" si="7"/>
        <v>0</v>
      </c>
      <c r="L13" s="65">
        <f t="shared" si="8"/>
        <v>0</v>
      </c>
      <c r="M13" s="30">
        <f t="shared" si="4"/>
        <v>1</v>
      </c>
      <c r="N13" s="18">
        <f t="shared" si="4"/>
        <v>117</v>
      </c>
      <c r="O13" s="44">
        <f t="shared" si="4"/>
        <v>0</v>
      </c>
      <c r="P13" s="67">
        <f t="shared" si="4"/>
        <v>0</v>
      </c>
      <c r="Q13" s="153">
        <f>'1-4 обыч (20 дн) '!M13+'1-4 льгота (20 дн)'!M13</f>
        <v>1</v>
      </c>
      <c r="R13" s="82">
        <f t="shared" si="5"/>
        <v>0</v>
      </c>
      <c r="T13" s="29">
        <f t="shared" si="9"/>
        <v>0</v>
      </c>
      <c r="U13" s="16">
        <f t="shared" si="6"/>
        <v>0</v>
      </c>
    </row>
    <row r="14" spans="1:22" ht="43.5" customHeight="1" x14ac:dyDescent="0.25">
      <c r="A14" s="4">
        <v>5</v>
      </c>
      <c r="B14" s="7" t="s">
        <v>57</v>
      </c>
      <c r="C14" s="6" t="s">
        <v>5</v>
      </c>
      <c r="D14" s="91" t="s">
        <v>83</v>
      </c>
      <c r="E14" s="161"/>
      <c r="F14" s="108">
        <f t="shared" si="0"/>
        <v>0</v>
      </c>
      <c r="G14" s="57">
        <f t="shared" ref="G14:G17" si="10">E14*0</f>
        <v>0</v>
      </c>
      <c r="H14" s="109">
        <f t="shared" ref="H14:H17" si="11">D14*G14</f>
        <v>0</v>
      </c>
      <c r="I14" s="61">
        <v>1</v>
      </c>
      <c r="J14" s="100">
        <f t="shared" ref="J14:J17" si="12">D14*I14</f>
        <v>84</v>
      </c>
      <c r="K14" s="101">
        <f t="shared" si="7"/>
        <v>0</v>
      </c>
      <c r="L14" s="65">
        <f t="shared" ref="L14:L17" si="13">D14*K14</f>
        <v>0</v>
      </c>
      <c r="M14" s="30">
        <f t="shared" ref="M14" si="14">E14+I14</f>
        <v>1</v>
      </c>
      <c r="N14" s="18">
        <f t="shared" ref="N14" si="15">F14+J14</f>
        <v>84</v>
      </c>
      <c r="O14" s="44">
        <f t="shared" ref="O14" si="16">G14+K14</f>
        <v>0</v>
      </c>
      <c r="P14" s="67">
        <f t="shared" ref="P14" si="17">H14+L14</f>
        <v>0</v>
      </c>
      <c r="Q14" s="153">
        <f>'1-4 обыч (20 дн) '!M14+'1-4 льгота (20 дн)'!M14</f>
        <v>1</v>
      </c>
      <c r="R14" s="82">
        <f t="shared" si="5"/>
        <v>0</v>
      </c>
      <c r="T14" s="29">
        <f t="shared" si="9"/>
        <v>0</v>
      </c>
      <c r="U14" s="16">
        <f t="shared" ref="U14" si="18">D14*T14</f>
        <v>0</v>
      </c>
    </row>
    <row r="15" spans="1:22" ht="55.5" customHeight="1" x14ac:dyDescent="0.25">
      <c r="A15" s="4">
        <v>6</v>
      </c>
      <c r="B15" s="127" t="s">
        <v>52</v>
      </c>
      <c r="C15" s="5" t="s">
        <v>5</v>
      </c>
      <c r="D15" s="94" t="s">
        <v>64</v>
      </c>
      <c r="E15" s="112"/>
      <c r="F15" s="108">
        <f t="shared" ref="F15:F17" si="19">D15*E15</f>
        <v>0</v>
      </c>
      <c r="G15" s="57">
        <f t="shared" si="10"/>
        <v>0</v>
      </c>
      <c r="H15" s="109">
        <f t="shared" si="11"/>
        <v>0</v>
      </c>
      <c r="I15" s="61">
        <v>4</v>
      </c>
      <c r="J15" s="100">
        <f t="shared" si="12"/>
        <v>302</v>
      </c>
      <c r="K15" s="101">
        <f t="shared" si="7"/>
        <v>0</v>
      </c>
      <c r="L15" s="65">
        <f t="shared" si="13"/>
        <v>0</v>
      </c>
      <c r="M15" s="30">
        <f t="shared" si="4"/>
        <v>4</v>
      </c>
      <c r="N15" s="18">
        <f t="shared" si="4"/>
        <v>302</v>
      </c>
      <c r="O15" s="44">
        <f t="shared" si="4"/>
        <v>0</v>
      </c>
      <c r="P15" s="67">
        <f t="shared" si="4"/>
        <v>0</v>
      </c>
      <c r="Q15" s="153">
        <f>'1-4 обыч (20 дн) '!M15+'1-4 льгота (20 дн)'!M15</f>
        <v>4</v>
      </c>
      <c r="R15" s="82">
        <f t="shared" si="5"/>
        <v>0</v>
      </c>
      <c r="T15" s="29">
        <f t="shared" si="9"/>
        <v>0</v>
      </c>
      <c r="U15" s="16">
        <f t="shared" si="6"/>
        <v>0</v>
      </c>
    </row>
    <row r="16" spans="1:22" ht="45" customHeight="1" x14ac:dyDescent="0.25">
      <c r="A16" s="4">
        <v>7</v>
      </c>
      <c r="B16" s="7" t="s">
        <v>51</v>
      </c>
      <c r="C16" s="95" t="s">
        <v>5</v>
      </c>
      <c r="D16" s="94" t="s">
        <v>44</v>
      </c>
      <c r="E16" s="112"/>
      <c r="F16" s="108">
        <f t="shared" si="19"/>
        <v>0</v>
      </c>
      <c r="G16" s="57">
        <f t="shared" si="10"/>
        <v>0</v>
      </c>
      <c r="H16" s="109">
        <f t="shared" si="11"/>
        <v>0</v>
      </c>
      <c r="I16" s="61">
        <v>4</v>
      </c>
      <c r="J16" s="100">
        <f t="shared" si="12"/>
        <v>780</v>
      </c>
      <c r="K16" s="101">
        <f t="shared" si="7"/>
        <v>0</v>
      </c>
      <c r="L16" s="65">
        <f t="shared" si="13"/>
        <v>0</v>
      </c>
      <c r="M16" s="30">
        <f t="shared" si="4"/>
        <v>4</v>
      </c>
      <c r="N16" s="18">
        <f t="shared" si="4"/>
        <v>780</v>
      </c>
      <c r="O16" s="44">
        <f t="shared" si="4"/>
        <v>0</v>
      </c>
      <c r="P16" s="67">
        <f t="shared" si="4"/>
        <v>0</v>
      </c>
      <c r="Q16" s="153">
        <f>'1-4 обыч (20 дн) '!M16+'1-4 льгота (20 дн)'!M16</f>
        <v>4</v>
      </c>
      <c r="R16" s="82">
        <f t="shared" si="5"/>
        <v>0</v>
      </c>
      <c r="T16" s="29">
        <f t="shared" si="9"/>
        <v>0</v>
      </c>
      <c r="U16" s="16">
        <f t="shared" si="6"/>
        <v>0</v>
      </c>
    </row>
    <row r="17" spans="1:21" ht="45.75" customHeight="1" x14ac:dyDescent="0.25">
      <c r="A17" s="4">
        <v>8</v>
      </c>
      <c r="B17" s="7" t="s">
        <v>9</v>
      </c>
      <c r="C17" s="95" t="s">
        <v>8</v>
      </c>
      <c r="D17" s="94" t="s">
        <v>54</v>
      </c>
      <c r="E17" s="112"/>
      <c r="F17" s="108">
        <f t="shared" si="19"/>
        <v>0</v>
      </c>
      <c r="G17" s="57">
        <f t="shared" si="10"/>
        <v>0</v>
      </c>
      <c r="H17" s="109">
        <f t="shared" si="11"/>
        <v>0</v>
      </c>
      <c r="I17" s="61">
        <v>4</v>
      </c>
      <c r="J17" s="100">
        <f t="shared" si="12"/>
        <v>394</v>
      </c>
      <c r="K17" s="101">
        <f t="shared" si="7"/>
        <v>0</v>
      </c>
      <c r="L17" s="65">
        <f t="shared" si="13"/>
        <v>0</v>
      </c>
      <c r="M17" s="30">
        <f t="shared" si="4"/>
        <v>4</v>
      </c>
      <c r="N17" s="18">
        <f t="shared" si="4"/>
        <v>394</v>
      </c>
      <c r="O17" s="44">
        <f t="shared" si="4"/>
        <v>0</v>
      </c>
      <c r="P17" s="67">
        <f t="shared" si="4"/>
        <v>0</v>
      </c>
      <c r="Q17" s="153">
        <f>'1-4 обыч (20 дн) '!M17+'1-4 льгота (20 дн)'!M17</f>
        <v>4</v>
      </c>
      <c r="R17" s="82">
        <f t="shared" si="5"/>
        <v>0</v>
      </c>
      <c r="T17" s="29">
        <f t="shared" si="9"/>
        <v>0</v>
      </c>
      <c r="U17" s="16">
        <f t="shared" si="6"/>
        <v>0</v>
      </c>
    </row>
    <row r="18" spans="1:21" ht="38.25" customHeight="1" x14ac:dyDescent="0.25">
      <c r="A18" s="4">
        <v>9</v>
      </c>
      <c r="B18" s="7" t="s">
        <v>58</v>
      </c>
      <c r="C18" s="95" t="s">
        <v>5</v>
      </c>
      <c r="D18" s="94" t="s">
        <v>65</v>
      </c>
      <c r="E18" s="113"/>
      <c r="F18" s="108">
        <f t="shared" si="0"/>
        <v>0</v>
      </c>
      <c r="G18" s="57">
        <f t="shared" si="1"/>
        <v>0</v>
      </c>
      <c r="H18" s="109">
        <f t="shared" si="2"/>
        <v>0</v>
      </c>
      <c r="I18" s="61">
        <v>4</v>
      </c>
      <c r="J18" s="100">
        <f t="shared" si="3"/>
        <v>746</v>
      </c>
      <c r="K18" s="101">
        <f t="shared" si="7"/>
        <v>0</v>
      </c>
      <c r="L18" s="65">
        <f t="shared" si="8"/>
        <v>0</v>
      </c>
      <c r="M18" s="30">
        <f t="shared" si="4"/>
        <v>4</v>
      </c>
      <c r="N18" s="18">
        <f t="shared" si="4"/>
        <v>746</v>
      </c>
      <c r="O18" s="44">
        <f t="shared" si="4"/>
        <v>0</v>
      </c>
      <c r="P18" s="67">
        <f t="shared" si="4"/>
        <v>0</v>
      </c>
      <c r="Q18" s="153">
        <f>'1-4 обыч (20 дн) '!M18+'1-4 льгота (20 дн)'!M18</f>
        <v>4</v>
      </c>
      <c r="R18" s="82">
        <f t="shared" si="5"/>
        <v>0</v>
      </c>
      <c r="T18" s="29">
        <f t="shared" si="9"/>
        <v>0</v>
      </c>
      <c r="U18" s="16">
        <f t="shared" si="6"/>
        <v>0</v>
      </c>
    </row>
    <row r="19" spans="1:21" ht="66.75" customHeight="1" x14ac:dyDescent="0.25">
      <c r="A19" s="4">
        <v>10</v>
      </c>
      <c r="B19" s="7" t="s">
        <v>50</v>
      </c>
      <c r="C19" s="43" t="s">
        <v>8</v>
      </c>
      <c r="D19" s="94" t="s">
        <v>66</v>
      </c>
      <c r="E19" s="113"/>
      <c r="F19" s="108">
        <f t="shared" si="0"/>
        <v>0</v>
      </c>
      <c r="G19" s="57">
        <f t="shared" si="1"/>
        <v>0</v>
      </c>
      <c r="H19" s="109">
        <f t="shared" si="2"/>
        <v>0</v>
      </c>
      <c r="I19" s="61">
        <v>3</v>
      </c>
      <c r="J19" s="100">
        <f t="shared" si="3"/>
        <v>375</v>
      </c>
      <c r="K19" s="101">
        <f t="shared" si="7"/>
        <v>0</v>
      </c>
      <c r="L19" s="65">
        <f>D19*K19</f>
        <v>0</v>
      </c>
      <c r="M19" s="30">
        <f t="shared" si="4"/>
        <v>3</v>
      </c>
      <c r="N19" s="18">
        <f t="shared" si="4"/>
        <v>375</v>
      </c>
      <c r="O19" s="44">
        <f t="shared" si="4"/>
        <v>0</v>
      </c>
      <c r="P19" s="67">
        <f t="shared" si="4"/>
        <v>0</v>
      </c>
      <c r="Q19" s="153">
        <f>'1-4 обыч (20 дн) '!M19+'1-4 льгота (20 дн)'!M19</f>
        <v>3</v>
      </c>
      <c r="R19" s="82">
        <f t="shared" si="5"/>
        <v>0</v>
      </c>
      <c r="T19" s="29">
        <f t="shared" si="9"/>
        <v>0</v>
      </c>
      <c r="U19" s="16">
        <f t="shared" si="6"/>
        <v>0</v>
      </c>
    </row>
    <row r="20" spans="1:21" ht="45" customHeight="1" x14ac:dyDescent="0.25">
      <c r="A20" s="4">
        <v>11</v>
      </c>
      <c r="B20" s="7" t="s">
        <v>59</v>
      </c>
      <c r="C20" s="43" t="s">
        <v>5</v>
      </c>
      <c r="D20" s="94" t="s">
        <v>67</v>
      </c>
      <c r="E20" s="113"/>
      <c r="F20" s="108">
        <f t="shared" si="0"/>
        <v>0</v>
      </c>
      <c r="G20" s="57">
        <f t="shared" si="1"/>
        <v>0</v>
      </c>
      <c r="H20" s="109">
        <f t="shared" si="2"/>
        <v>0</v>
      </c>
      <c r="I20" s="61">
        <v>2</v>
      </c>
      <c r="J20" s="100">
        <f t="shared" si="3"/>
        <v>484</v>
      </c>
      <c r="K20" s="101">
        <f t="shared" si="7"/>
        <v>0</v>
      </c>
      <c r="L20" s="65">
        <f t="shared" si="8"/>
        <v>0</v>
      </c>
      <c r="M20" s="30">
        <f t="shared" si="4"/>
        <v>2</v>
      </c>
      <c r="N20" s="18">
        <f t="shared" si="4"/>
        <v>484</v>
      </c>
      <c r="O20" s="44">
        <f t="shared" si="4"/>
        <v>0</v>
      </c>
      <c r="P20" s="67">
        <f t="shared" si="4"/>
        <v>0</v>
      </c>
      <c r="Q20" s="153">
        <f>'1-4 обыч (20 дн) '!M20+'1-4 льгота (20 дн)'!M20</f>
        <v>2</v>
      </c>
      <c r="R20" s="82">
        <f t="shared" si="5"/>
        <v>0</v>
      </c>
      <c r="T20" s="29">
        <f t="shared" si="9"/>
        <v>0</v>
      </c>
      <c r="U20" s="16">
        <f t="shared" si="6"/>
        <v>0</v>
      </c>
    </row>
    <row r="21" spans="1:21" ht="34.5" customHeight="1" thickBot="1" x14ac:dyDescent="0.35">
      <c r="A21" s="5"/>
      <c r="B21" s="7" t="s">
        <v>3</v>
      </c>
      <c r="C21" s="6"/>
      <c r="D21" s="21"/>
      <c r="E21" s="114"/>
      <c r="F21" s="115">
        <f>SUM(F10:F20)</f>
        <v>0</v>
      </c>
      <c r="G21" s="58"/>
      <c r="H21" s="116">
        <f>SUM(H10:H20)</f>
        <v>0</v>
      </c>
      <c r="I21" s="62"/>
      <c r="J21" s="104">
        <f>SUM(J10:J20)</f>
        <v>3798.8</v>
      </c>
      <c r="K21" s="105"/>
      <c r="L21" s="66">
        <f>SUM(L10:L20)</f>
        <v>0</v>
      </c>
      <c r="M21" s="23"/>
      <c r="N21" s="24">
        <f>SUM(N10:N20)</f>
        <v>3798.8</v>
      </c>
      <c r="O21" s="28"/>
      <c r="P21" s="68">
        <f>SUM(P10:P20)</f>
        <v>0</v>
      </c>
      <c r="T21" s="78"/>
      <c r="U21" s="79">
        <f>SUM(U10:U20)</f>
        <v>0</v>
      </c>
    </row>
    <row r="22" spans="1:21" ht="15.75" x14ac:dyDescent="0.25">
      <c r="F22" s="8">
        <v>0</v>
      </c>
      <c r="H22" s="8">
        <f>2140.6*0</f>
        <v>0</v>
      </c>
      <c r="J22" s="151">
        <f>189.94*20</f>
        <v>3798.8</v>
      </c>
      <c r="L22" s="129">
        <f>3798.8*0</f>
        <v>0</v>
      </c>
      <c r="N22" s="151">
        <v>3798.8</v>
      </c>
      <c r="P22" s="129">
        <f>3798.8*0</f>
        <v>0</v>
      </c>
      <c r="U22" s="80">
        <f>3798.8*0</f>
        <v>0</v>
      </c>
    </row>
    <row r="23" spans="1:21" x14ac:dyDescent="0.25">
      <c r="F23" s="8">
        <f>F21-F22</f>
        <v>0</v>
      </c>
      <c r="G23" s="8"/>
      <c r="H23" s="8">
        <f t="shared" ref="H23:P23" si="20">H21-H22</f>
        <v>0</v>
      </c>
      <c r="I23" s="8"/>
      <c r="J23" s="8">
        <f t="shared" si="20"/>
        <v>0</v>
      </c>
      <c r="K23" s="8"/>
      <c r="L23" s="8">
        <f t="shared" si="20"/>
        <v>0</v>
      </c>
      <c r="M23" s="8"/>
      <c r="N23" s="8">
        <f t="shared" si="20"/>
        <v>0</v>
      </c>
      <c r="O23" s="8"/>
      <c r="P23" s="129">
        <f t="shared" si="20"/>
        <v>0</v>
      </c>
      <c r="U23" s="81">
        <f>U21-U22</f>
        <v>0</v>
      </c>
    </row>
    <row r="24" spans="1:21" x14ac:dyDescent="0.25">
      <c r="F24" s="8"/>
      <c r="H24" s="8"/>
      <c r="J24" s="8"/>
      <c r="L24" s="8"/>
      <c r="N24" s="8"/>
      <c r="P24" s="8"/>
    </row>
    <row r="25" spans="1:21" x14ac:dyDescent="0.25">
      <c r="P25" s="8">
        <f>H21+L21</f>
        <v>0</v>
      </c>
    </row>
    <row r="26" spans="1:21" x14ac:dyDescent="0.25">
      <c r="P26" s="8">
        <f>H22+L22</f>
        <v>0</v>
      </c>
    </row>
  </sheetData>
  <mergeCells count="6">
    <mergeCell ref="A8:C8"/>
    <mergeCell ref="A1:F1"/>
    <mergeCell ref="A2:F2"/>
    <mergeCell ref="B3:E3"/>
    <mergeCell ref="C5:D5"/>
    <mergeCell ref="C6:D6"/>
  </mergeCells>
  <pageMargins left="0.82677165354330717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6"/>
  <sheetViews>
    <sheetView zoomScale="75" zoomScaleNormal="75" zoomScaleSheetLayoutView="75" workbookViewId="0">
      <selection activeCell="A7" sqref="A7:D7"/>
    </sheetView>
  </sheetViews>
  <sheetFormatPr defaultColWidth="9.140625" defaultRowHeight="15" x14ac:dyDescent="0.25"/>
  <cols>
    <col min="1" max="1" width="7" style="1" customWidth="1"/>
    <col min="2" max="2" width="66" style="1" customWidth="1"/>
    <col min="3" max="3" width="21.42578125" style="1" customWidth="1"/>
    <col min="4" max="4" width="14.5703125" style="20" customWidth="1"/>
    <col min="5" max="5" width="17.7109375" style="1" customWidth="1"/>
    <col min="6" max="6" width="20.7109375" style="1" customWidth="1"/>
    <col min="7" max="7" width="16.140625" style="1" customWidth="1"/>
    <col min="8" max="8" width="19.28515625" style="1" customWidth="1"/>
    <col min="9" max="9" width="18.85546875" style="1" customWidth="1"/>
    <col min="10" max="10" width="19" style="1" customWidth="1"/>
    <col min="11" max="11" width="16.85546875" style="9" customWidth="1"/>
    <col min="12" max="12" width="16" style="9" customWidth="1"/>
    <col min="13" max="13" width="17.140625" style="81" customWidth="1"/>
    <col min="14" max="38" width="9.140625" style="9"/>
    <col min="39" max="16384" width="9.140625" style="1"/>
  </cols>
  <sheetData>
    <row r="1" spans="1:13" ht="25.5" customHeight="1" x14ac:dyDescent="0.25">
      <c r="A1" s="164" t="s">
        <v>0</v>
      </c>
      <c r="B1" s="164"/>
      <c r="C1" s="164"/>
      <c r="D1" s="164"/>
      <c r="E1" s="165"/>
      <c r="F1" s="165"/>
      <c r="G1" s="173" t="s">
        <v>94</v>
      </c>
      <c r="H1" s="173"/>
      <c r="I1" s="147"/>
      <c r="J1" s="41"/>
      <c r="K1" s="165"/>
      <c r="L1" s="165"/>
      <c r="M1" s="144"/>
    </row>
    <row r="2" spans="1:13" ht="31.5" customHeight="1" x14ac:dyDescent="0.25">
      <c r="A2" s="165" t="s">
        <v>10</v>
      </c>
      <c r="B2" s="165"/>
      <c r="C2" s="165"/>
      <c r="D2" s="165"/>
      <c r="E2" s="145"/>
      <c r="F2" s="149"/>
      <c r="G2" s="53" t="s">
        <v>39</v>
      </c>
      <c r="H2" s="87">
        <v>18</v>
      </c>
      <c r="I2" s="148"/>
      <c r="J2" s="143"/>
      <c r="K2" s="145"/>
      <c r="L2" s="143"/>
      <c r="M2" s="144"/>
    </row>
    <row r="3" spans="1:13" ht="21.75" customHeight="1" x14ac:dyDescent="0.25">
      <c r="A3" s="171" t="s">
        <v>101</v>
      </c>
      <c r="B3" s="171"/>
      <c r="C3" s="171"/>
      <c r="D3" s="41"/>
      <c r="E3" s="145"/>
      <c r="F3" s="149"/>
      <c r="G3" s="53" t="s">
        <v>40</v>
      </c>
      <c r="H3" s="87">
        <v>0</v>
      </c>
      <c r="I3" s="148"/>
      <c r="J3" s="143"/>
      <c r="K3" s="145"/>
      <c r="L3" s="143"/>
      <c r="M3" s="144"/>
    </row>
    <row r="4" spans="1:13" ht="24.75" customHeight="1" x14ac:dyDescent="0.25">
      <c r="A4" s="162"/>
      <c r="B4" s="172" t="s">
        <v>87</v>
      </c>
      <c r="C4" s="172"/>
      <c r="D4" s="162"/>
      <c r="E4" s="145"/>
      <c r="F4" s="149"/>
      <c r="G4" s="53" t="s">
        <v>47</v>
      </c>
      <c r="H4" s="87">
        <v>20</v>
      </c>
      <c r="I4" s="148"/>
      <c r="J4" s="143"/>
      <c r="K4" s="145"/>
      <c r="L4" s="143"/>
      <c r="M4" s="144"/>
    </row>
    <row r="5" spans="1:13" ht="25.5" customHeight="1" x14ac:dyDescent="0.25">
      <c r="A5" s="162"/>
      <c r="B5" s="163" t="s">
        <v>88</v>
      </c>
      <c r="C5" s="162"/>
      <c r="D5" s="162"/>
      <c r="E5" s="41"/>
      <c r="F5" s="146"/>
      <c r="G5" s="54" t="s">
        <v>48</v>
      </c>
      <c r="H5" s="71">
        <v>39</v>
      </c>
      <c r="I5" s="148"/>
      <c r="J5" s="146"/>
      <c r="K5" s="41"/>
      <c r="L5" s="146"/>
      <c r="M5" s="144"/>
    </row>
    <row r="6" spans="1:13" ht="25.5" customHeight="1" x14ac:dyDescent="0.25">
      <c r="A6" s="172"/>
      <c r="B6" s="172"/>
      <c r="C6" s="172"/>
      <c r="D6" s="172"/>
      <c r="E6" s="41"/>
      <c r="F6" s="146"/>
      <c r="G6" s="54" t="s">
        <v>41</v>
      </c>
      <c r="H6" s="71">
        <v>0</v>
      </c>
      <c r="I6" s="148"/>
      <c r="J6" s="146"/>
      <c r="K6" s="41"/>
      <c r="L6" s="146"/>
      <c r="M6" s="144"/>
    </row>
    <row r="7" spans="1:13" ht="25.5" customHeight="1" x14ac:dyDescent="0.25">
      <c r="A7" s="172"/>
      <c r="B7" s="172"/>
      <c r="C7" s="172"/>
      <c r="D7" s="172"/>
      <c r="E7" s="41"/>
      <c r="F7" s="146"/>
      <c r="G7" s="54" t="s">
        <v>49</v>
      </c>
      <c r="H7" s="71">
        <f>H2+H3+H4+H5+H6</f>
        <v>77</v>
      </c>
      <c r="I7" s="148"/>
      <c r="J7" s="146"/>
      <c r="K7" s="41"/>
      <c r="L7" s="146"/>
      <c r="M7" s="144"/>
    </row>
    <row r="8" spans="1:13" ht="37.5" customHeight="1" thickBot="1" x14ac:dyDescent="0.35">
      <c r="A8" s="2"/>
      <c r="B8" s="136" t="s">
        <v>49</v>
      </c>
      <c r="C8" s="137">
        <f>H7</f>
        <v>77</v>
      </c>
      <c r="D8" s="31"/>
      <c r="E8" s="170"/>
      <c r="F8" s="170"/>
      <c r="G8" s="170"/>
      <c r="H8" s="170"/>
      <c r="M8" s="9"/>
    </row>
    <row r="9" spans="1:13" ht="66" customHeight="1" x14ac:dyDescent="0.25">
      <c r="A9" s="3" t="s">
        <v>4</v>
      </c>
      <c r="B9" s="3" t="s">
        <v>1</v>
      </c>
      <c r="C9" s="3" t="s">
        <v>2</v>
      </c>
      <c r="D9" s="156" t="s">
        <v>76</v>
      </c>
      <c r="E9" s="55" t="s">
        <v>32</v>
      </c>
      <c r="F9" s="56" t="s">
        <v>33</v>
      </c>
      <c r="G9" s="59" t="s">
        <v>19</v>
      </c>
      <c r="H9" s="60" t="s">
        <v>20</v>
      </c>
      <c r="I9" s="33" t="s">
        <v>21</v>
      </c>
      <c r="J9" s="27" t="s">
        <v>22</v>
      </c>
      <c r="L9" s="139" t="s">
        <v>11</v>
      </c>
      <c r="M9" s="77" t="s">
        <v>12</v>
      </c>
    </row>
    <row r="10" spans="1:13" ht="45.75" customHeight="1" x14ac:dyDescent="0.25">
      <c r="A10" s="3">
        <v>1</v>
      </c>
      <c r="B10" s="124" t="s">
        <v>13</v>
      </c>
      <c r="C10" s="3" t="s">
        <v>5</v>
      </c>
      <c r="D10" s="91" t="s">
        <v>53</v>
      </c>
      <c r="E10" s="158">
        <f>'1-4 обыч (20 дн) '!G10+'1-4 ОВЗ - (20 дн) '!G10+'1-4 льгота (20 дн)'!G10+'5-11 льгота (20 дн)'!G10+'5-11 ОВЗ- (20 дн)'!G10</f>
        <v>0</v>
      </c>
      <c r="F10" s="159">
        <f>'1-4 обыч (20 дн) '!H10+'1-4 ОВЗ - (20 дн) '!H10+'1-4 льгота (20 дн)'!H10+'5-11 льгота (20 дн)'!H10+'5-11 ОВЗ- (20 дн)'!H10</f>
        <v>0</v>
      </c>
      <c r="G10" s="117">
        <f>'1-4 обыч (20 дн) '!K10+'1-4 ОВЗ - (20 дн) '!K10+'1-4 льгота (20 дн)'!K10+'5-11 льгота (20 дн)'!K10+'5-11 ОВЗ- (20 дн)'!K10</f>
        <v>59</v>
      </c>
      <c r="H10" s="65">
        <f>'1-4 обыч (20 дн) '!L10+'1-4 ОВЗ - (20 дн) '!L10+'1-4 льгота (20 дн)'!L10+'5-11 льгота (20 дн)'!L10+'5-11 ОВЗ- (20 дн)'!L10</f>
        <v>5782</v>
      </c>
      <c r="I10" s="128">
        <f>E10+G10</f>
        <v>59</v>
      </c>
      <c r="J10" s="67">
        <f>F10+H10</f>
        <v>5782</v>
      </c>
      <c r="L10" s="140">
        <f>'1-4 обыч (20 дн) '!O10+'1-4 ОВЗ - (20 дн) '!O10+'1-4 льгота (20 дн)'!O10+'5-11 льгота (20 дн)'!O10+'5-11 ОВЗ- (20 дн)'!O10</f>
        <v>59</v>
      </c>
      <c r="M10" s="16">
        <f t="shared" ref="M10:M20" si="0">D10*L10</f>
        <v>5782</v>
      </c>
    </row>
    <row r="11" spans="1:13" s="9" customFormat="1" ht="48.75" customHeight="1" x14ac:dyDescent="0.25">
      <c r="A11" s="3">
        <v>2</v>
      </c>
      <c r="B11" s="125" t="s">
        <v>23</v>
      </c>
      <c r="C11" s="6" t="s">
        <v>7</v>
      </c>
      <c r="D11" s="155">
        <v>40</v>
      </c>
      <c r="E11" s="111">
        <f>'1-4 обыч (20 дн) '!G11+'1-4 ОВЗ - (20 дн) '!G11+'1-4 льгота (20 дн)'!G11+'5-11 льгота (20 дн)'!G11+'5-11 ОВЗ- (20 дн)'!G11</f>
        <v>11.399999999999999</v>
      </c>
      <c r="F11" s="63">
        <f>'1-4 обыч (20 дн) '!H11+'1-4 ОВЗ - (20 дн) '!H11+'1-4 льгота (20 дн)'!H11+'5-11 льгота (20 дн)'!H11+'5-11 ОВЗ- (20 дн)'!H11</f>
        <v>456</v>
      </c>
      <c r="G11" s="117">
        <f>'1-4 обыч (20 дн) '!K11+'1-4 ОВЗ - (20 дн) '!K11+'1-4 льгота (20 дн)'!K11+'5-11 льгота (20 дн)'!K11+'5-11 ОВЗ- (20 дн)'!K11</f>
        <v>57.69</v>
      </c>
      <c r="H11" s="65">
        <f>'1-4 обыч (20 дн) '!L11+'1-4 ОВЗ - (20 дн) '!L11+'1-4 льгота (20 дн)'!L11+'5-11 льгота (20 дн)'!L11+'5-11 ОВЗ- (20 дн)'!L11</f>
        <v>2307.5999999999995</v>
      </c>
      <c r="I11" s="128">
        <f t="shared" ref="I11:I18" si="1">E11+G11</f>
        <v>69.09</v>
      </c>
      <c r="J11" s="67">
        <f t="shared" ref="J11:J18" si="2">F11+H11</f>
        <v>2763.5999999999995</v>
      </c>
      <c r="L11" s="140">
        <f>'1-4 обыч (20 дн) '!O11+'1-4 ОВЗ - (20 дн) '!O11+'1-4 льгота (20 дн)'!O11+'5-11 льгота (20 дн)'!O11+'5-11 ОВЗ- (20 дн)'!O11</f>
        <v>69.09</v>
      </c>
      <c r="M11" s="16">
        <f t="shared" si="0"/>
        <v>2763.6000000000004</v>
      </c>
    </row>
    <row r="12" spans="1:13" s="9" customFormat="1" ht="54.75" customHeight="1" x14ac:dyDescent="0.25">
      <c r="A12" s="3">
        <v>3</v>
      </c>
      <c r="B12" s="125" t="s">
        <v>27</v>
      </c>
      <c r="C12" s="92" t="s">
        <v>5</v>
      </c>
      <c r="D12" s="93" t="s">
        <v>62</v>
      </c>
      <c r="E12" s="158">
        <f>'1-4 обыч (20 дн) '!G12+'1-4 ОВЗ - (20 дн) '!G12+'1-4 льгота (20 дн)'!G12+'5-11 льгота (20 дн)'!G12+'5-11 ОВЗ- (20 дн)'!G12</f>
        <v>0</v>
      </c>
      <c r="F12" s="159">
        <f>'1-4 обыч (20 дн) '!H12+'1-4 ОВЗ - (20 дн) '!H12+'1-4 льгота (20 дн)'!H12+'5-11 льгота (20 дн)'!H12+'5-11 ОВЗ- (20 дн)'!H12</f>
        <v>0</v>
      </c>
      <c r="G12" s="117">
        <f>'1-4 обыч (20 дн) '!K12+'1-4 ОВЗ - (20 дн) '!K12+'1-4 льгота (20 дн)'!K12+'5-11 льгота (20 дн)'!K12+'5-11 ОВЗ- (20 дн)'!K12</f>
        <v>59</v>
      </c>
      <c r="H12" s="65">
        <f>'1-4 обыч (20 дн) '!L12+'1-4 ОВЗ - (20 дн) '!L12+'1-4 льгота (20 дн)'!L12+'5-11 льгота (20 дн)'!L12+'5-11 ОВЗ- (20 дн)'!L12</f>
        <v>20650</v>
      </c>
      <c r="I12" s="128">
        <f t="shared" si="1"/>
        <v>59</v>
      </c>
      <c r="J12" s="67">
        <f t="shared" si="2"/>
        <v>20650</v>
      </c>
      <c r="L12" s="140">
        <f>'1-4 обыч (20 дн) '!O12+'1-4 ОВЗ - (20 дн) '!O12+'1-4 льгота (20 дн)'!O12+'5-11 льгота (20 дн)'!O12+'5-11 ОВЗ- (20 дн)'!O12</f>
        <v>59</v>
      </c>
      <c r="M12" s="16">
        <f t="shared" si="0"/>
        <v>20650</v>
      </c>
    </row>
    <row r="13" spans="1:13" ht="47.25" x14ac:dyDescent="0.25">
      <c r="A13" s="3">
        <v>4</v>
      </c>
      <c r="B13" s="7" t="s">
        <v>6</v>
      </c>
      <c r="C13" s="6" t="s">
        <v>5</v>
      </c>
      <c r="D13" s="91" t="s">
        <v>63</v>
      </c>
      <c r="E13" s="158">
        <f>'1-4 обыч (20 дн) '!G13+'1-4 ОВЗ - (20 дн) '!G13+'1-4 льгота (20 дн)'!G13+'5-11 льгота (20 дн)'!G13+'5-11 ОВЗ- (20 дн)'!G13</f>
        <v>0</v>
      </c>
      <c r="F13" s="159">
        <f>'1-4 обыч (20 дн) '!H13+'1-4 ОВЗ - (20 дн) '!H13+'1-4 льгота (20 дн)'!H13+'5-11 льгота (20 дн)'!H13+'5-11 ОВЗ- (20 дн)'!H13</f>
        <v>0</v>
      </c>
      <c r="G13" s="117">
        <f>'1-4 обыч (20 дн) '!K13+'1-4 ОВЗ - (20 дн) '!K13+'1-4 льгота (20 дн)'!K13+'5-11 льгота (20 дн)'!K13+'5-11 ОВЗ- (20 дн)'!K13</f>
        <v>59</v>
      </c>
      <c r="H13" s="65">
        <f>'1-4 обыч (20 дн) '!L13+'1-4 ОВЗ - (20 дн) '!L13+'1-4 льгота (20 дн)'!L13+'5-11 льгота (20 дн)'!L13+'5-11 ОВЗ- (20 дн)'!L13</f>
        <v>6903</v>
      </c>
      <c r="I13" s="128">
        <f t="shared" si="1"/>
        <v>59</v>
      </c>
      <c r="J13" s="67">
        <f t="shared" si="2"/>
        <v>6903</v>
      </c>
      <c r="L13" s="140">
        <f>'1-4 обыч (20 дн) '!O13+'1-4 ОВЗ - (20 дн) '!O13+'1-4 льгота (20 дн)'!O13+'5-11 льгота (20 дн)'!O13+'5-11 ОВЗ- (20 дн)'!O13</f>
        <v>59</v>
      </c>
      <c r="M13" s="16">
        <f t="shared" si="0"/>
        <v>6903</v>
      </c>
    </row>
    <row r="14" spans="1:13" ht="43.5" customHeight="1" x14ac:dyDescent="0.25">
      <c r="A14" s="3">
        <v>5</v>
      </c>
      <c r="B14" s="7" t="s">
        <v>57</v>
      </c>
      <c r="C14" s="6" t="s">
        <v>5</v>
      </c>
      <c r="D14" s="91" t="s">
        <v>83</v>
      </c>
      <c r="E14" s="158">
        <f>'1-4 обыч (20 дн) '!G14+'1-4 ОВЗ - (20 дн) '!G14+'1-4 льгота (20 дн)'!G14+'5-11 льгота (20 дн)'!G14+'5-11 ОВЗ- (20 дн)'!G14</f>
        <v>0</v>
      </c>
      <c r="F14" s="159">
        <f>'1-4 обыч (20 дн) '!H14+'1-4 ОВЗ - (20 дн) '!H14+'1-4 льгота (20 дн)'!H14+'5-11 льгота (20 дн)'!H14+'5-11 ОВЗ- (20 дн)'!H14</f>
        <v>0</v>
      </c>
      <c r="G14" s="117">
        <f>'1-4 обыч (20 дн) '!K14+'1-4 ОВЗ - (20 дн) '!K14+'1-4 льгота (20 дн)'!K14+'5-11 льгота (20 дн)'!K14+'5-11 ОВЗ- (20 дн)'!K14</f>
        <v>18</v>
      </c>
      <c r="H14" s="65">
        <f>'1-4 обыч (20 дн) '!L14+'1-4 ОВЗ - (20 дн) '!L14+'1-4 льгота (20 дн)'!L14+'5-11 льгота (20 дн)'!L14+'5-11 ОВЗ- (20 дн)'!L14</f>
        <v>1512</v>
      </c>
      <c r="I14" s="128">
        <f t="shared" ref="I14" si="3">E14+G14</f>
        <v>18</v>
      </c>
      <c r="J14" s="67">
        <f t="shared" ref="J14" si="4">F14+H14</f>
        <v>1512</v>
      </c>
      <c r="L14" s="140">
        <f>'1-4 обыч (20 дн) '!O14+'1-4 ОВЗ - (20 дн) '!O14+'1-4 льгота (20 дн)'!O14+'5-11 льгота (20 дн)'!O14+'5-11 ОВЗ- (20 дн)'!O14</f>
        <v>18</v>
      </c>
      <c r="M14" s="16">
        <f t="shared" ref="M14" si="5">D14*L14</f>
        <v>1512</v>
      </c>
    </row>
    <row r="15" spans="1:13" ht="55.5" customHeight="1" x14ac:dyDescent="0.25">
      <c r="A15" s="3">
        <v>6</v>
      </c>
      <c r="B15" s="127" t="s">
        <v>52</v>
      </c>
      <c r="C15" s="6" t="s">
        <v>5</v>
      </c>
      <c r="D15" s="94" t="s">
        <v>64</v>
      </c>
      <c r="E15" s="111">
        <f>'1-4 обыч (20 дн) '!G15+'1-4 ОВЗ - (20 дн) '!G15+'1-4 льгота (20 дн)'!G15+'5-11 льгота (20 дн)'!G15+'5-11 ОВЗ- (20 дн)'!G15</f>
        <v>76</v>
      </c>
      <c r="F15" s="63">
        <f>'1-4 обыч (20 дн) '!H15+'1-4 ОВЗ - (20 дн) '!H15+'1-4 льгота (20 дн)'!H15+'5-11 льгота (20 дн)'!H15+'5-11 ОВЗ- (20 дн)'!H15</f>
        <v>5738</v>
      </c>
      <c r="G15" s="117">
        <f>'1-4 обыч (20 дн) '!K15+'1-4 ОВЗ - (20 дн) '!K15+'1-4 льгота (20 дн)'!K15+'5-11 льгота (20 дн)'!K15+'5-11 ОВЗ- (20 дн)'!K15</f>
        <v>78</v>
      </c>
      <c r="H15" s="65">
        <f>'1-4 обыч (20 дн) '!L15+'1-4 ОВЗ - (20 дн) '!L15+'1-4 льгота (20 дн)'!L15+'5-11 льгота (20 дн)'!L15+'5-11 ОВЗ- (20 дн)'!L15</f>
        <v>5889</v>
      </c>
      <c r="I15" s="128">
        <f t="shared" si="1"/>
        <v>154</v>
      </c>
      <c r="J15" s="67">
        <f t="shared" si="2"/>
        <v>11627</v>
      </c>
      <c r="L15" s="140">
        <f>'1-4 обыч (20 дн) '!O15+'1-4 ОВЗ - (20 дн) '!O15+'1-4 льгота (20 дн)'!O15+'5-11 льгота (20 дн)'!O15+'5-11 ОВЗ- (20 дн)'!O15</f>
        <v>154</v>
      </c>
      <c r="M15" s="16">
        <f t="shared" si="0"/>
        <v>11627</v>
      </c>
    </row>
    <row r="16" spans="1:13" ht="51.75" customHeight="1" x14ac:dyDescent="0.25">
      <c r="A16" s="3">
        <v>7</v>
      </c>
      <c r="B16" s="7" t="s">
        <v>51</v>
      </c>
      <c r="C16" s="95" t="s">
        <v>5</v>
      </c>
      <c r="D16" s="94" t="s">
        <v>44</v>
      </c>
      <c r="E16" s="111">
        <f>'1-4 обыч (20 дн) '!G16+'1-4 ОВЗ - (20 дн) '!G16+'1-4 льгота (20 дн)'!G16+'5-11 льгота (20 дн)'!G16+'5-11 ОВЗ- (20 дн)'!G16</f>
        <v>76</v>
      </c>
      <c r="F16" s="63">
        <f>'1-4 обыч (20 дн) '!H16+'1-4 ОВЗ - (20 дн) '!H16+'1-4 льгота (20 дн)'!H16+'5-11 льгота (20 дн)'!H16+'5-11 ОВЗ- (20 дн)'!H16</f>
        <v>14820</v>
      </c>
      <c r="G16" s="117">
        <f>'1-4 обыч (20 дн) '!K16+'1-4 ОВЗ - (20 дн) '!K16+'1-4 льгота (20 дн)'!K16+'5-11 льгота (20 дн)'!K16+'5-11 ОВЗ- (20 дн)'!K16</f>
        <v>78</v>
      </c>
      <c r="H16" s="65">
        <f>'1-4 обыч (20 дн) '!L16+'1-4 ОВЗ - (20 дн) '!L16+'1-4 льгота (20 дн)'!L16+'5-11 льгота (20 дн)'!L16+'5-11 ОВЗ- (20 дн)'!L16</f>
        <v>15210</v>
      </c>
      <c r="I16" s="128">
        <f t="shared" si="1"/>
        <v>154</v>
      </c>
      <c r="J16" s="67">
        <f t="shared" si="2"/>
        <v>30030</v>
      </c>
      <c r="L16" s="140">
        <f>'1-4 обыч (20 дн) '!O16+'1-4 ОВЗ - (20 дн) '!O16+'1-4 льгота (20 дн)'!O16+'5-11 льгота (20 дн)'!O16+'5-11 ОВЗ- (20 дн)'!O16</f>
        <v>154</v>
      </c>
      <c r="M16" s="16">
        <f t="shared" si="0"/>
        <v>30030</v>
      </c>
    </row>
    <row r="17" spans="1:13" ht="49.5" customHeight="1" x14ac:dyDescent="0.25">
      <c r="A17" s="3">
        <v>8</v>
      </c>
      <c r="B17" s="7" t="s">
        <v>9</v>
      </c>
      <c r="C17" s="95" t="s">
        <v>8</v>
      </c>
      <c r="D17" s="94" t="s">
        <v>54</v>
      </c>
      <c r="E17" s="111">
        <f>'1-4 обыч (20 дн) '!G17+'1-4 ОВЗ - (20 дн) '!G17+'1-4 льгота (20 дн)'!G17+'5-11 льгота (20 дн)'!G17+'5-11 ОВЗ- (20 дн)'!G17</f>
        <v>76</v>
      </c>
      <c r="F17" s="63">
        <f>'1-4 обыч (20 дн) '!H17+'1-4 ОВЗ - (20 дн) '!H17+'1-4 льгота (20 дн)'!H17+'5-11 льгота (20 дн)'!H17+'5-11 ОВЗ- (20 дн)'!H17</f>
        <v>7486</v>
      </c>
      <c r="G17" s="117">
        <f>'1-4 обыч (20 дн) '!K17+'1-4 ОВЗ - (20 дн) '!K17+'1-4 льгота (20 дн)'!K17+'5-11 льгота (20 дн)'!K17+'5-11 ОВЗ- (20 дн)'!K17</f>
        <v>78</v>
      </c>
      <c r="H17" s="65">
        <f>'1-4 обыч (20 дн) '!L17+'1-4 ОВЗ - (20 дн) '!L17+'1-4 льгота (20 дн)'!L17+'5-11 льгота (20 дн)'!L17+'5-11 ОВЗ- (20 дн)'!L17</f>
        <v>7683</v>
      </c>
      <c r="I17" s="128">
        <f t="shared" si="1"/>
        <v>154</v>
      </c>
      <c r="J17" s="67">
        <f t="shared" si="2"/>
        <v>15169</v>
      </c>
      <c r="L17" s="140">
        <f>'1-4 обыч (20 дн) '!O17+'1-4 ОВЗ - (20 дн) '!O17+'1-4 льгота (20 дн)'!O17+'5-11 льгота (20 дн)'!O17+'5-11 ОВЗ- (20 дн)'!O17</f>
        <v>154</v>
      </c>
      <c r="M17" s="16">
        <f t="shared" si="0"/>
        <v>15169</v>
      </c>
    </row>
    <row r="18" spans="1:13" ht="53.25" customHeight="1" x14ac:dyDescent="0.25">
      <c r="A18" s="3">
        <v>9</v>
      </c>
      <c r="B18" s="7" t="s">
        <v>58</v>
      </c>
      <c r="C18" s="95" t="s">
        <v>5</v>
      </c>
      <c r="D18" s="94" t="s">
        <v>65</v>
      </c>
      <c r="E18" s="111">
        <f>'1-4 обыч (20 дн) '!G18+'1-4 ОВЗ - (20 дн) '!G18+'1-4 льгота (20 дн)'!G18+'5-11 льгота (20 дн)'!G18+'5-11 ОВЗ- (20 дн)'!G18</f>
        <v>76</v>
      </c>
      <c r="F18" s="63">
        <f>'1-4 обыч (20 дн) '!H18+'1-4 ОВЗ - (20 дн) '!H18+'1-4 льгота (20 дн)'!H18+'5-11 льгота (20 дн)'!H18+'5-11 ОВЗ- (20 дн)'!H18</f>
        <v>14174</v>
      </c>
      <c r="G18" s="117">
        <f>'1-4 обыч (20 дн) '!K18+'1-4 ОВЗ - (20 дн) '!K18+'1-4 льгота (20 дн)'!K18+'5-11 льгота (20 дн)'!K18+'5-11 ОВЗ- (20 дн)'!K18</f>
        <v>78</v>
      </c>
      <c r="H18" s="65">
        <f>'1-4 обыч (20 дн) '!L18+'1-4 ОВЗ - (20 дн) '!L18+'1-4 льгота (20 дн)'!L18+'5-11 льгота (20 дн)'!L18+'5-11 ОВЗ- (20 дн)'!L18</f>
        <v>14547</v>
      </c>
      <c r="I18" s="128">
        <f t="shared" si="1"/>
        <v>154</v>
      </c>
      <c r="J18" s="67">
        <f t="shared" si="2"/>
        <v>28721</v>
      </c>
      <c r="L18" s="140">
        <f>'1-4 обыч (20 дн) '!O18+'1-4 ОВЗ - (20 дн) '!O18+'1-4 льгота (20 дн)'!O18+'5-11 льгота (20 дн)'!O18+'5-11 ОВЗ- (20 дн)'!O18</f>
        <v>154</v>
      </c>
      <c r="M18" s="16">
        <f t="shared" si="0"/>
        <v>28721</v>
      </c>
    </row>
    <row r="19" spans="1:13" ht="66.75" customHeight="1" x14ac:dyDescent="0.25">
      <c r="A19" s="3">
        <v>10</v>
      </c>
      <c r="B19" s="7" t="s">
        <v>50</v>
      </c>
      <c r="C19" s="95" t="s">
        <v>8</v>
      </c>
      <c r="D19" s="94" t="s">
        <v>66</v>
      </c>
      <c r="E19" s="111">
        <f>'1-4 обыч (20 дн) '!G19+'1-4 ОВЗ - (20 дн) '!G19+'1-4 льгота (20 дн)'!G19+'5-11 льгота (20 дн)'!G19+'5-11 ОВЗ- (20 дн)'!G19</f>
        <v>38</v>
      </c>
      <c r="F19" s="63">
        <f>'1-4 обыч (20 дн) '!H19+'1-4 ОВЗ - (20 дн) '!H19+'1-4 льгота (20 дн)'!H19+'5-11 льгота (20 дн)'!H19+'5-11 ОВЗ- (20 дн)'!H19</f>
        <v>4750</v>
      </c>
      <c r="G19" s="117">
        <f>'1-4 обыч (20 дн) '!K19+'1-4 ОВЗ - (20 дн) '!K19+'1-4 льгота (20 дн)'!K19+'5-11 льгота (20 дн)'!K19+'5-11 ОВЗ- (20 дн)'!K19</f>
        <v>98</v>
      </c>
      <c r="H19" s="65">
        <f>'1-4 обыч (20 дн) '!L19+'1-4 ОВЗ - (20 дн) '!L19+'1-4 льгота (20 дн)'!L19+'5-11 льгота (20 дн)'!L19+'5-11 ОВЗ- (20 дн)'!L19</f>
        <v>12250</v>
      </c>
      <c r="I19" s="128">
        <f t="shared" ref="I19" si="6">E19+G19</f>
        <v>136</v>
      </c>
      <c r="J19" s="67">
        <f t="shared" ref="J19:J20" si="7">F19+H19</f>
        <v>17000</v>
      </c>
      <c r="L19" s="140">
        <f>'1-4 обыч (20 дн) '!O19+'1-4 ОВЗ - (20 дн) '!O19+'1-4 льгота (20 дн)'!O19+'5-11 льгота (20 дн)'!O19+'5-11 ОВЗ- (20 дн)'!O19</f>
        <v>136</v>
      </c>
      <c r="M19" s="16">
        <f t="shared" si="0"/>
        <v>17000</v>
      </c>
    </row>
    <row r="20" spans="1:13" ht="44.25" customHeight="1" x14ac:dyDescent="0.25">
      <c r="A20" s="3">
        <v>11</v>
      </c>
      <c r="B20" s="7" t="s">
        <v>59</v>
      </c>
      <c r="C20" s="95" t="s">
        <v>5</v>
      </c>
      <c r="D20" s="94" t="s">
        <v>67</v>
      </c>
      <c r="E20" s="111">
        <f>'1-4 обыч (20 дн) '!G20+'1-4 ОВЗ - (20 дн) '!G20+'1-4 льгота (20 дн)'!G20+'5-11 льгота (20 дн)'!G20+'5-11 ОВЗ- (20 дн)'!G20</f>
        <v>38</v>
      </c>
      <c r="F20" s="63">
        <f>'1-4 обыч (20 дн) '!H20+'1-4 ОВЗ - (20 дн) '!H20+'1-4 льгота (20 дн)'!H20+'5-11 льгота (20 дн)'!H20+'5-11 ОВЗ- (20 дн)'!H20</f>
        <v>9196</v>
      </c>
      <c r="G20" s="117">
        <f>'1-4 обыч (20 дн) '!K20+'1-4 ОВЗ - (20 дн) '!K20+'1-4 льгота (20 дн)'!K20+'5-11 льгота (20 дн)'!K20+'5-11 ОВЗ- (20 дн)'!K20</f>
        <v>39</v>
      </c>
      <c r="H20" s="65">
        <f>'1-4 обыч (20 дн) '!L20+'1-4 ОВЗ - (20 дн) '!L20+'1-4 льгота (20 дн)'!L20+'5-11 льгота (20 дн)'!L20+'5-11 ОВЗ- (20 дн)'!L20</f>
        <v>9438</v>
      </c>
      <c r="I20" s="128">
        <f>E20+G20</f>
        <v>77</v>
      </c>
      <c r="J20" s="67">
        <f t="shared" si="7"/>
        <v>18634</v>
      </c>
      <c r="L20" s="140">
        <f>'1-4 обыч (20 дн) '!O20+'1-4 ОВЗ - (20 дн) '!O20+'1-4 льгота (20 дн)'!O20+'5-11 льгота (20 дн)'!O20+'5-11 ОВЗ- (20 дн)'!O20</f>
        <v>77</v>
      </c>
      <c r="M20" s="16">
        <f t="shared" si="0"/>
        <v>18634</v>
      </c>
    </row>
    <row r="21" spans="1:13" ht="32.25" customHeight="1" thickBot="1" x14ac:dyDescent="0.35">
      <c r="A21" s="6"/>
      <c r="B21" s="7" t="s">
        <v>3</v>
      </c>
      <c r="C21" s="6"/>
      <c r="D21" s="21"/>
      <c r="E21" s="58"/>
      <c r="F21" s="64">
        <f>SUM(F10:F20)</f>
        <v>56620</v>
      </c>
      <c r="G21" s="62"/>
      <c r="H21" s="66">
        <f>SUM(H10:H20)</f>
        <v>102171.6</v>
      </c>
      <c r="I21" s="32"/>
      <c r="J21" s="68">
        <f>SUM(J10:J20)</f>
        <v>158791.6</v>
      </c>
      <c r="L21" s="141"/>
      <c r="M21" s="142">
        <f>SUM(M10:M20)</f>
        <v>158791.6</v>
      </c>
    </row>
    <row r="22" spans="1:13" ht="15.75" x14ac:dyDescent="0.25">
      <c r="F22" s="126">
        <f>'1-4 обыч (20 дн) '!H22+'1-4 ОВЗ - (20 дн) '!H22+'1-4 льгота (20 дн)'!H22+'5-11 льгота (20 дн)'!H22+'5-11 ОВЗ- (20 дн)'!H22</f>
        <v>56620</v>
      </c>
      <c r="H22" s="126">
        <f>'1-4 обыч (20 дн) '!L22+'1-4 ОВЗ - (20 дн) '!L22+'1-4 льгота (20 дн)'!L22+'5-11 льгота (20 дн)'!L22+'5-11 ОВЗ- (20 дн)'!L22</f>
        <v>102171.59999999999</v>
      </c>
      <c r="J22" s="17">
        <f>'1-4 обыч (20 дн) '!P22+'1-4 ОВЗ - (20 дн) '!P22+'1-4 льгота (20 дн)'!P22+'5-11 льгота (20 дн)'!P22+'5-11 ОВЗ- (20 дн)'!P22</f>
        <v>158791.59999999998</v>
      </c>
      <c r="K22" s="82"/>
      <c r="M22" s="80">
        <f>J21-M21</f>
        <v>0</v>
      </c>
    </row>
    <row r="23" spans="1:13" x14ac:dyDescent="0.25">
      <c r="E23" s="8"/>
      <c r="F23" s="8">
        <f>F21-F22</f>
        <v>0</v>
      </c>
      <c r="G23" s="8"/>
      <c r="H23" s="8">
        <f t="shared" ref="H23:J23" si="8">H21-H22</f>
        <v>0</v>
      </c>
      <c r="I23" s="8"/>
      <c r="J23" s="8">
        <f t="shared" si="8"/>
        <v>0</v>
      </c>
    </row>
    <row r="24" spans="1:13" x14ac:dyDescent="0.25">
      <c r="F24" s="8"/>
      <c r="H24" s="8"/>
      <c r="J24" s="8"/>
    </row>
    <row r="25" spans="1:13" x14ac:dyDescent="0.25">
      <c r="J25" s="17">
        <f>F21+H21</f>
        <v>158791.6</v>
      </c>
    </row>
    <row r="26" spans="1:13" x14ac:dyDescent="0.25">
      <c r="J26" s="17">
        <f>F22+H22</f>
        <v>158791.59999999998</v>
      </c>
    </row>
  </sheetData>
  <mergeCells count="11">
    <mergeCell ref="K1:L1"/>
    <mergeCell ref="E8:F8"/>
    <mergeCell ref="G8:H8"/>
    <mergeCell ref="A1:D1"/>
    <mergeCell ref="A2:D2"/>
    <mergeCell ref="A3:C3"/>
    <mergeCell ref="E1:F1"/>
    <mergeCell ref="A6:D6"/>
    <mergeCell ref="G1:H1"/>
    <mergeCell ref="A7:D7"/>
    <mergeCell ref="B4:C4"/>
  </mergeCells>
  <pageMargins left="0.82677165354330717" right="0.23622047244094491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1-4 обыч (20 дн) </vt:lpstr>
      <vt:lpstr>1-4 ОВЗ - (20 дн) </vt:lpstr>
      <vt:lpstr>1-4 льгота (20 дн)</vt:lpstr>
      <vt:lpstr>5-11 льгота (20 дн)</vt:lpstr>
      <vt:lpstr>5-11 ОВЗ- (20 дн)</vt:lpstr>
      <vt:lpstr>ВСЕГО (20 дн)</vt:lpstr>
      <vt:lpstr>'1-4 льгота (20 дн)'!Область_печати</vt:lpstr>
      <vt:lpstr>'1-4 обыч (20 дн) '!Область_печати</vt:lpstr>
      <vt:lpstr>'1-4 ОВЗ - (20 дн) '!Область_печати</vt:lpstr>
      <vt:lpstr>'5-11 льгота (20 дн)'!Область_печати</vt:lpstr>
      <vt:lpstr>'5-11 ОВЗ- (20 дн)'!Область_печати</vt:lpstr>
      <vt:lpstr>'ВСЕГО (20 дн)'!Область_печати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Яшина</dc:creator>
  <cp:lastModifiedBy>User</cp:lastModifiedBy>
  <cp:lastPrinted>2024-09-23T10:41:23Z</cp:lastPrinted>
  <dcterms:created xsi:type="dcterms:W3CDTF">2018-04-20T11:20:18Z</dcterms:created>
  <dcterms:modified xsi:type="dcterms:W3CDTF">2025-03-27T09:57:22Z</dcterms:modified>
</cp:coreProperties>
</file>